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5" sheetId="1" r:id="rId1"/>
  </sheets>
  <definedNames>
    <definedName name="_xlfn.AGGREGATE" hidden="1">#NAME?</definedName>
    <definedName name="_xlnm.Print_Titles" localSheetId="0">'дод.5'!$D:$E</definedName>
    <definedName name="_xlnm.Print_Area" localSheetId="0">'дод.5'!$D$4:$AH$57</definedName>
  </definedNames>
  <calcPr fullCalcOnLoad="1"/>
</workbook>
</file>

<file path=xl/sharedStrings.xml><?xml version="1.0" encoding="utf-8"?>
<sst xmlns="http://schemas.openxmlformats.org/spreadsheetml/2006/main" count="153" uniqueCount="129">
  <si>
    <t>-</t>
  </si>
  <si>
    <t>Код бюджету</t>
  </si>
  <si>
    <t xml:space="preserve">Назва місцевого бюджету адміністративно-територіальної одиниці  </t>
  </si>
  <si>
    <t>О5</t>
  </si>
  <si>
    <t>О3</t>
  </si>
  <si>
    <t>О6</t>
  </si>
  <si>
    <t>О8</t>
  </si>
  <si>
    <t>О7</t>
  </si>
  <si>
    <t>O2</t>
  </si>
  <si>
    <t>О9</t>
  </si>
  <si>
    <t>О4</t>
  </si>
  <si>
    <t>м. Рiвне</t>
  </si>
  <si>
    <t>м. Дубно</t>
  </si>
  <si>
    <t>м. Острог</t>
  </si>
  <si>
    <t>Березнівський район</t>
  </si>
  <si>
    <t xml:space="preserve">Володимирецький район </t>
  </si>
  <si>
    <t>Гощанський район</t>
  </si>
  <si>
    <t>Демидівський район</t>
  </si>
  <si>
    <t>Дубенський район</t>
  </si>
  <si>
    <t>Дубровицький район</t>
  </si>
  <si>
    <t>Зарічненський район</t>
  </si>
  <si>
    <t>Здолбунівський район</t>
  </si>
  <si>
    <t>Корецький район</t>
  </si>
  <si>
    <t>Костопільський район</t>
  </si>
  <si>
    <t>Млинівський район</t>
  </si>
  <si>
    <t>Острозький район</t>
  </si>
  <si>
    <t>Радивилівський район</t>
  </si>
  <si>
    <t>Рівненський район</t>
  </si>
  <si>
    <t>Рокитнівський район</t>
  </si>
  <si>
    <t>Сарненський район</t>
  </si>
  <si>
    <t>Разом по бюджетах  міст обласного значення</t>
  </si>
  <si>
    <t xml:space="preserve">Разом по бюджетах районів </t>
  </si>
  <si>
    <t>Обласний бюджет</t>
  </si>
  <si>
    <t>Всього по бюджету області</t>
  </si>
  <si>
    <t>17301000000</t>
  </si>
  <si>
    <t>17302000000</t>
  </si>
  <si>
    <t>17303000000</t>
  </si>
  <si>
    <t>17304000000</t>
  </si>
  <si>
    <t>17305000000</t>
  </si>
  <si>
    <t>17306000000</t>
  </si>
  <si>
    <t>17307000000</t>
  </si>
  <si>
    <t>17308000000</t>
  </si>
  <si>
    <t>17309000000</t>
  </si>
  <si>
    <t>17310000000</t>
  </si>
  <si>
    <t>17311000000</t>
  </si>
  <si>
    <t>17312000000</t>
  </si>
  <si>
    <t>17313000000</t>
  </si>
  <si>
    <t>17314000000</t>
  </si>
  <si>
    <t>17315000000</t>
  </si>
  <si>
    <t>17316000000</t>
  </si>
  <si>
    <t>грн.</t>
  </si>
  <si>
    <t>Субвенції з державного бюджету</t>
  </si>
  <si>
    <t>Разом</t>
  </si>
  <si>
    <t>Субвенції загального фонду:</t>
  </si>
  <si>
    <t>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</si>
  <si>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на надання пільг та житлових субсидій населенню на придбання твердого та рідкого  пічного побутового палива і скрапленого газу</t>
  </si>
  <si>
    <t>Субвенції з обласного бюджету</t>
  </si>
  <si>
    <t>Інші субвенції</t>
  </si>
  <si>
    <t>О.В.Корнійчук</t>
  </si>
  <si>
    <t>17501000000</t>
  </si>
  <si>
    <t>17502000000</t>
  </si>
  <si>
    <t>17503000000</t>
  </si>
  <si>
    <t>17504000000</t>
  </si>
  <si>
    <t>17505000000</t>
  </si>
  <si>
    <t>Разом по бюджетах об'єднаних громад</t>
  </si>
  <si>
    <t>Разом по бюджетах районів, міст обласного значення і об'єднаних громад</t>
  </si>
  <si>
    <t>отг Бабинська  (Гощанський район)</t>
  </si>
  <si>
    <t>отг Бугринська  (Гощанський район)</t>
  </si>
  <si>
    <t>отг Клесівська  (Сарненський район)</t>
  </si>
  <si>
    <t>отг Миляцька  (Дубровицький район)</t>
  </si>
  <si>
    <t>отг Підлозцівська  (Млинівський район)</t>
  </si>
  <si>
    <t>17506000000</t>
  </si>
  <si>
    <t>отг Радивилівська  (Радивилівський район)</t>
  </si>
  <si>
    <t>17507000000</t>
  </si>
  <si>
    <t>отг Крупецька  (Радивилівський район)</t>
  </si>
  <si>
    <t>17508000000</t>
  </si>
  <si>
    <t>отг Привільненська  (Дубенський район)</t>
  </si>
  <si>
    <t>17509000000</t>
  </si>
  <si>
    <t>отг Мирогощанська  (Дубенський район)</t>
  </si>
  <si>
    <t>17510000000</t>
  </si>
  <si>
    <t>отг Локницька  (Зарічненський район)</t>
  </si>
  <si>
    <t>17511000000</t>
  </si>
  <si>
    <t>отг Смизька  (Дубенський район)</t>
  </si>
  <si>
    <t>17512000000</t>
  </si>
  <si>
    <t>отг Висоцька  (Дубровицький район)</t>
  </si>
  <si>
    <t>17513000000</t>
  </si>
  <si>
    <t>отг Пісківська  (Костопільський район)</t>
  </si>
  <si>
    <t>17514000000</t>
  </si>
  <si>
    <t>отг Козинська  (Радивилівський район)</t>
  </si>
  <si>
    <t>Перший заступник голови обласної ради</t>
  </si>
  <si>
    <t>отг Деражненська (Костопільський район)</t>
  </si>
  <si>
    <t>отг Острожецька (Млинівський район)</t>
  </si>
  <si>
    <t>отг Млинівська (Млинівський район)</t>
  </si>
  <si>
    <t>отг Боремельська (Демидівський район)</t>
  </si>
  <si>
    <t xml:space="preserve">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</t>
  </si>
  <si>
    <t>Субвенції спеціального фонду</t>
  </si>
  <si>
    <t>17517000000</t>
  </si>
  <si>
    <t>17515000000</t>
  </si>
  <si>
    <t>17516000000</t>
  </si>
  <si>
    <t>17518000000</t>
  </si>
  <si>
    <t>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 </t>
  </si>
  <si>
    <t>Субвенція за рахунок залишку коштів освітньої субвенції з державного бюджету місцевим бюджетам , що утворився на початок бюджетного періоду</t>
  </si>
  <si>
    <t>оснащення загальноосвітніх навчальних закладів з поглибленим вивченням природничих та математичних предметів (спеціалізованих шкіл (шкіл-інтернатів) I-III ступенів з поглибленим вивченням окремих предметів та курсів, гімназій (гімназій-інтернатів), колегіумів (колегіумів-інтернатів), ліцеїв (ліцеїв-інтернатів) та опорних закладів засобами навчання, у тому числі кабінетами фізики, хімії, біології, географії, математики, навчальними комп’ютерними комплексами з мультимедійними засобами навчання; впровадження енергозберігаючих технологій (видатки розвитку)</t>
  </si>
  <si>
    <t>цільові видатки на впровадження моделей опорних шкіл, покращення їх матеріально-технічної бази (придбання засобів навчання, навчальних комп’ютерних комплексів та мультимедійного обладнання, впровадження енергозберігаючих технологій тощо) 
(видатки розвитку)</t>
  </si>
  <si>
    <t>разом</t>
  </si>
  <si>
    <t>придбання шкільних автобусів (не більше 70 відсотків — за рахунок залишку освітньої субвенції, не менше 30 відсотків — за рахунок коштів місцевих бюджетів) (видатки розвитку)</t>
  </si>
  <si>
    <t xml:space="preserve">Технічне переоснащення існуючої котельні з заміною теплотраси для опалення ДНЗ ясла-садочок “Ромашка” по вул. Шевченка, 19а в с. Моквин Березнівського району Рівненської області </t>
  </si>
  <si>
    <t>Капітальний ремонт мережі водопостачання в 
с. Витків Гощанського району Рівненської області</t>
  </si>
  <si>
    <t>Капітальний ремонт покрівлі Варковицького 
НВК Дубенської районної ради Рівненської області по вул. Шкільна, 2 в с. Варковичі Дубенського району</t>
  </si>
  <si>
    <t xml:space="preserve">Капітальний ремонт покрівлі Тараканівської загальноосвітньої школи І-ІІІ ст. на вул. Зеленій, 1 в с. Тараканів Дубенського району Рівненської обл. </t>
  </si>
  <si>
    <t xml:space="preserve">Будівництво спортивного залу дитячо-юнацької спортивної школи Здолбунівської районної ради Рівненської області в м. Здолбунів, вул. Паркова </t>
  </si>
  <si>
    <t xml:space="preserve">Капітальний ремонт приміщення Костопільської загальноосвітньої школи І-ІІІ ступенів № 5 (утеплення фасаду) по вул. Сидорова, 1а м. Костопіль Рівненської області
</t>
  </si>
  <si>
    <t>Капітальний ремонт приміщення загальноосвітньої школи І-ІІІ ступенів № 6 (заміна даху) по вул. Юрія Жилки, 3 м. Костопіль Рівненської області</t>
  </si>
  <si>
    <t xml:space="preserve">Капітальний ремонт (утеплення фасаду) приміщення Костопільської загальноосвітньої школи І-ІІІ ступенів № 4 по вул. Лятуринської, 15 м. Костопіль </t>
  </si>
  <si>
    <t>Капітальний ремонт приміщення підліткового клубу Деражненської загальноосвітньої школи І-ІІІ ступенів по вул. Шкільна, 43а в с. Деражне, Костопільського району Рівненської області</t>
  </si>
  <si>
    <t>Капітальний ремонт будівлі Плосківської ЗОШ І-ІІІ ступенів Острозької районної ради Рівненської області по вул. Верхівська, 6 в с.Плоске Острозького району Рівненської області (заходи з енергозбереження - заміна вікон та зовнішніх дверей)</t>
  </si>
  <si>
    <t>Капітальний ремонт будівлі НВК “Білашівська ЗОШ І-ІІІ ст. - дитячий садок” Острозької районної ради Рівненської області по вул.Центральній, 44 а в с. Білашів Острозького району Рівненської області (ремонт даху)</t>
  </si>
  <si>
    <t>Капітальний ремонт будівлі НВК “Кутянківська ЗОШ І-ІІІ ст. - дитячий садок” Острозької районної ради Рівненської області по вул. Центральній, 40 в с. Кутянка Острозького району Рівненської області (ремонт даху)</t>
  </si>
  <si>
    <t>Капітальний ремонт (заміна вікон) ДНЗ № 1 “Калинка” по вул. Шевченка, 50А, смт Степань Сарненського району Рівненської області</t>
  </si>
  <si>
    <t>Капітальний ремонт дошкільного навчального закладу в с. Мале Вербче по 
вул. Центральна, 41 Сарненського району Рівненської області</t>
  </si>
  <si>
    <t>Капітальний ремонт приміщення №1 Острозького навчально–виховного комплексу “Школа І-ІІІ ступенів - гімназія” в м. Острог пл. Декабристів, 6</t>
  </si>
  <si>
    <t xml:space="preserve">м.Вараш </t>
  </si>
  <si>
    <t>на проведення виборів депутатів місцевих рад та сільських, селищних, міських голів</t>
  </si>
  <si>
    <t>у тому числі:</t>
  </si>
  <si>
    <r>
      <t xml:space="preserve">підтримку об’єднаних територіальних громад </t>
    </r>
    <r>
      <rPr>
        <sz val="10"/>
        <rFont val="Times New Roman"/>
        <family val="1"/>
      </rPr>
      <t>(придбання шкільних автобусів; оснащення загальноосвітніх навчальних закладів засобами навчання, у тому числі кабінетами фізики, хімії, біології, географії, математики, навчальними комп’ютерними комплексами з мультимедійними засобами навчання; впровадження енергозберігаючих технологій) (видатки розвитку)</t>
    </r>
  </si>
  <si>
    <t>Зміни до показників міжбюджетних трансфертів між державним бюджетом, обласним бюджетом та іншими бюджетами на 2017 рік</t>
  </si>
  <si>
    <t>Додаток  5
до рішення Рівненської обласної ради
"Про внесення змін до обласного бюджету на 2017 рік"
від ________ 2017 року  №____</t>
  </si>
  <si>
    <t>на надання державної підтримки особам з особливими освітніми потребами</t>
  </si>
  <si>
    <t xml:space="preserve">Обласна програма енергоефективності на 2017 рік
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</si>
</sst>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68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b/>
      <sz val="10"/>
      <name val="Times New Roman Cyr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Arial Cyr"/>
      <family val="0"/>
    </font>
    <font>
      <b/>
      <sz val="11"/>
      <name val="Times New Roman Cyr"/>
      <family val="1"/>
    </font>
    <font>
      <b/>
      <sz val="13"/>
      <name val="Times New Roman"/>
      <family val="1"/>
    </font>
    <font>
      <b/>
      <sz val="10"/>
      <name val="Times New Roman CYR"/>
      <family val="0"/>
    </font>
    <font>
      <sz val="14"/>
      <name val="Times New Roman"/>
      <family val="1"/>
    </font>
    <font>
      <sz val="8"/>
      <name val="Times New Roman CYR"/>
      <family val="0"/>
    </font>
    <font>
      <sz val="8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b/>
      <sz val="12"/>
      <name val="Times New Roman CYR"/>
      <family val="0"/>
    </font>
    <font>
      <sz val="11"/>
      <name val="Times New Roman Cyr"/>
      <family val="1"/>
    </font>
    <font>
      <sz val="10"/>
      <name val="Times New Roman CYR"/>
      <family val="0"/>
    </font>
    <font>
      <b/>
      <sz val="14"/>
      <color indexed="8"/>
      <name val="Times New Roman Cyr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3" fillId="44" borderId="1" applyNumberFormat="0" applyAlignment="0" applyProtection="0"/>
    <xf numFmtId="0" fontId="6" fillId="7" borderId="2" applyNumberFormat="0" applyAlignment="0" applyProtection="0"/>
    <xf numFmtId="183" fontId="1" fillId="0" borderId="0" applyFont="0" applyFill="0" applyBorder="0" applyAlignment="0" applyProtection="0"/>
    <xf numFmtId="0" fontId="7" fillId="45" borderId="3" applyNumberFormat="0" applyAlignment="0" applyProtection="0"/>
    <xf numFmtId="0" fontId="14" fillId="45" borderId="2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4" fillId="46" borderId="0" applyNumberFormat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58" fillId="0" borderId="7" applyNumberFormat="0" applyFill="0" applyAlignment="0" applyProtection="0"/>
    <xf numFmtId="0" fontId="11" fillId="0" borderId="8" applyNumberFormat="0" applyFill="0" applyAlignment="0" applyProtection="0"/>
    <xf numFmtId="0" fontId="59" fillId="47" borderId="9" applyNumberFormat="0" applyAlignment="0" applyProtection="0"/>
    <xf numFmtId="0" fontId="9" fillId="48" borderId="10" applyNumberFormat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9" borderId="0" applyNumberFormat="0" applyBorder="0" applyAlignment="0" applyProtection="0"/>
    <xf numFmtId="0" fontId="61" fillId="50" borderId="1" applyNumberForma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62" fillId="0" borderId="11" applyNumberFormat="0" applyFill="0" applyAlignment="0" applyProtection="0"/>
    <xf numFmtId="0" fontId="5" fillId="3" borderId="0" applyNumberFormat="0" applyBorder="0" applyAlignment="0" applyProtection="0"/>
    <xf numFmtId="0" fontId="63" fillId="51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52" borderId="12" applyNumberFormat="0" applyFont="0" applyAlignment="0" applyProtection="0"/>
    <xf numFmtId="0" fontId="0" fillId="53" borderId="13" applyNumberFormat="0" applyFont="0" applyAlignment="0" applyProtection="0"/>
    <xf numFmtId="0" fontId="64" fillId="50" borderId="14" applyNumberFormat="0" applyAlignment="0" applyProtection="0"/>
    <xf numFmtId="0" fontId="17" fillId="0" borderId="15" applyNumberFormat="0" applyFill="0" applyAlignment="0" applyProtection="0"/>
    <xf numFmtId="0" fontId="65" fillId="54" borderId="0" applyNumberFormat="0" applyBorder="0" applyAlignment="0" applyProtection="0"/>
    <xf numFmtId="0" fontId="20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30" fillId="0" borderId="16" xfId="52" applyFont="1" applyBorder="1" applyAlignment="1">
      <alignment horizontal="right"/>
      <protection/>
    </xf>
    <xf numFmtId="0" fontId="30" fillId="0" borderId="16" xfId="52" applyFont="1" applyBorder="1" applyAlignment="1">
      <alignment horizontal="right" wrapText="1"/>
      <protection/>
    </xf>
    <xf numFmtId="0" fontId="26" fillId="0" borderId="0" xfId="0" applyFont="1" applyAlignment="1">
      <alignment/>
    </xf>
    <xf numFmtId="0" fontId="28" fillId="0" borderId="0" xfId="0" applyFont="1" applyAlignment="1">
      <alignment horizontal="center" vertical="center" wrapText="1"/>
    </xf>
    <xf numFmtId="0" fontId="18" fillId="0" borderId="16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26" fillId="0" borderId="0" xfId="0" applyFont="1" applyBorder="1" applyAlignment="1">
      <alignment horizontal="right"/>
    </xf>
    <xf numFmtId="0" fontId="0" fillId="55" borderId="0" xfId="0" applyFont="1" applyFill="1" applyAlignment="1">
      <alignment/>
    </xf>
    <xf numFmtId="0" fontId="33" fillId="0" borderId="16" xfId="0" applyFont="1" applyBorder="1" applyAlignment="1">
      <alignment horizontal="right"/>
    </xf>
    <xf numFmtId="0" fontId="33" fillId="0" borderId="16" xfId="0" applyFont="1" applyBorder="1" applyAlignment="1">
      <alignment horizontal="right"/>
    </xf>
    <xf numFmtId="0" fontId="35" fillId="0" borderId="16" xfId="0" applyFont="1" applyBorder="1" applyAlignment="1">
      <alignment horizontal="right"/>
    </xf>
    <xf numFmtId="0" fontId="33" fillId="0" borderId="16" xfId="0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2" fontId="26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32" fillId="0" borderId="17" xfId="0" applyFont="1" applyBorder="1" applyAlignment="1">
      <alignment horizontal="center"/>
    </xf>
    <xf numFmtId="0" fontId="27" fillId="0" borderId="0" xfId="0" applyFont="1" applyAlignment="1">
      <alignment/>
    </xf>
    <xf numFmtId="0" fontId="30" fillId="0" borderId="18" xfId="52" applyFont="1" applyBorder="1" applyAlignment="1">
      <alignment horizontal="center"/>
      <protection/>
    </xf>
    <xf numFmtId="0" fontId="34" fillId="0" borderId="16" xfId="0" applyFont="1" applyBorder="1" applyAlignment="1">
      <alignment vertical="center" wrapText="1"/>
    </xf>
    <xf numFmtId="0" fontId="0" fillId="55" borderId="0" xfId="0" applyFont="1" applyFill="1" applyBorder="1" applyAlignment="1">
      <alignment/>
    </xf>
    <xf numFmtId="0" fontId="40" fillId="0" borderId="16" xfId="0" applyFont="1" applyBorder="1" applyAlignment="1">
      <alignment horizontal="right"/>
    </xf>
    <xf numFmtId="0" fontId="19" fillId="0" borderId="16" xfId="52" applyFont="1" applyBorder="1" applyAlignment="1">
      <alignment horizontal="right"/>
      <protection/>
    </xf>
    <xf numFmtId="0" fontId="19" fillId="0" borderId="18" xfId="52" applyFont="1" applyBorder="1" applyAlignment="1">
      <alignment horizontal="center"/>
      <protection/>
    </xf>
    <xf numFmtId="0" fontId="27" fillId="0" borderId="0" xfId="0" applyFont="1" applyAlignment="1">
      <alignment/>
    </xf>
    <xf numFmtId="0" fontId="36" fillId="0" borderId="16" xfId="0" applyFont="1" applyBorder="1" applyAlignment="1">
      <alignment wrapText="1"/>
    </xf>
    <xf numFmtId="0" fontId="29" fillId="0" borderId="16" xfId="0" applyFont="1" applyBorder="1" applyAlignment="1">
      <alignment vertical="center" wrapText="1"/>
    </xf>
    <xf numFmtId="0" fontId="42" fillId="0" borderId="16" xfId="106" applyFont="1" applyFill="1" applyBorder="1" applyAlignment="1">
      <alignment vertical="top"/>
      <protection/>
    </xf>
    <xf numFmtId="0" fontId="42" fillId="0" borderId="16" xfId="106" applyFont="1" applyBorder="1" applyAlignment="1">
      <alignment vertical="top"/>
      <protection/>
    </xf>
    <xf numFmtId="0" fontId="42" fillId="0" borderId="16" xfId="106" applyFont="1" applyBorder="1" applyAlignment="1">
      <alignment vertical="center"/>
      <protection/>
    </xf>
    <xf numFmtId="0" fontId="42" fillId="0" borderId="16" xfId="106" applyFont="1" applyBorder="1" applyAlignment="1">
      <alignment horizontal="left" vertical="center"/>
      <protection/>
    </xf>
    <xf numFmtId="0" fontId="33" fillId="0" borderId="16" xfId="106" applyFont="1" applyFill="1" applyBorder="1" applyAlignment="1">
      <alignment horizontal="left" vertical="center" wrapText="1"/>
      <protection/>
    </xf>
    <xf numFmtId="0" fontId="42" fillId="0" borderId="16" xfId="106" applyFont="1" applyBorder="1" applyAlignment="1">
      <alignment vertical="top" wrapText="1"/>
      <protection/>
    </xf>
    <xf numFmtId="49" fontId="36" fillId="0" borderId="16" xfId="0" applyNumberFormat="1" applyFont="1" applyBorder="1" applyAlignment="1">
      <alignment wrapText="1"/>
    </xf>
    <xf numFmtId="0" fontId="0" fillId="0" borderId="16" xfId="0" applyFont="1" applyBorder="1" applyAlignment="1">
      <alignment horizontal="center" vertical="center" wrapText="1"/>
    </xf>
    <xf numFmtId="49" fontId="31" fillId="0" borderId="16" xfId="0" applyNumberFormat="1" applyFont="1" applyBorder="1" applyAlignment="1">
      <alignment vertical="top" wrapText="1"/>
    </xf>
    <xf numFmtId="0" fontId="43" fillId="0" borderId="0" xfId="0" applyFont="1" applyBorder="1" applyAlignment="1">
      <alignment horizontal="right" vertical="center" wrapText="1"/>
    </xf>
    <xf numFmtId="0" fontId="31" fillId="0" borderId="0" xfId="0" applyNumberFormat="1" applyFont="1" applyFill="1" applyAlignment="1" applyProtection="1">
      <alignment horizontal="center" vertical="center" wrapText="1"/>
      <protection/>
    </xf>
    <xf numFmtId="0" fontId="39" fillId="0" borderId="0" xfId="0" applyFont="1" applyAlignment="1">
      <alignment horizontal="center" vertical="center" wrapText="1"/>
    </xf>
    <xf numFmtId="0" fontId="38" fillId="0" borderId="0" xfId="0" applyNumberFormat="1" applyFont="1" applyFill="1" applyBorder="1" applyAlignment="1" applyProtection="1">
      <alignment horizontal="right" vertical="center"/>
      <protection/>
    </xf>
    <xf numFmtId="0" fontId="39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NumberFormat="1" applyFont="1" applyFill="1" applyAlignment="1" applyProtection="1">
      <alignment vertical="center" wrapText="1"/>
      <protection/>
    </xf>
    <xf numFmtId="49" fontId="31" fillId="56" borderId="16" xfId="52" applyNumberFormat="1" applyFont="1" applyFill="1" applyBorder="1" applyAlignment="1">
      <alignment horizontal="center" vertical="center"/>
      <protection/>
    </xf>
    <xf numFmtId="0" fontId="31" fillId="56" borderId="16" xfId="52" applyFont="1" applyFill="1" applyBorder="1" applyAlignment="1">
      <alignment horizontal="left" vertical="top" wrapText="1"/>
      <protection/>
    </xf>
    <xf numFmtId="49" fontId="44" fillId="0" borderId="0" xfId="0" applyNumberFormat="1" applyFont="1" applyFill="1" applyBorder="1" applyAlignment="1" applyProtection="1">
      <alignment horizontal="center" wrapText="1"/>
      <protection locked="0"/>
    </xf>
    <xf numFmtId="0" fontId="31" fillId="0" borderId="16" xfId="0" applyFont="1" applyBorder="1" applyAlignment="1">
      <alignment horizontal="center" vertical="center" wrapText="1"/>
    </xf>
    <xf numFmtId="4" fontId="19" fillId="55" borderId="16" xfId="0" applyNumberFormat="1" applyFont="1" applyFill="1" applyBorder="1" applyAlignment="1">
      <alignment horizontal="right" wrapText="1"/>
    </xf>
    <xf numFmtId="4" fontId="27" fillId="55" borderId="16" xfId="0" applyNumberFormat="1" applyFont="1" applyFill="1" applyBorder="1" applyAlignment="1">
      <alignment horizontal="right" vertical="top" wrapText="1"/>
    </xf>
    <xf numFmtId="4" fontId="27" fillId="55" borderId="16" xfId="0" applyNumberFormat="1" applyFont="1" applyFill="1" applyBorder="1" applyAlignment="1">
      <alignment horizontal="right" wrapText="1"/>
    </xf>
    <xf numFmtId="4" fontId="0" fillId="0" borderId="0" xfId="0" applyNumberFormat="1" applyFont="1" applyAlignment="1">
      <alignment/>
    </xf>
    <xf numFmtId="0" fontId="31" fillId="0" borderId="16" xfId="0" applyFont="1" applyFill="1" applyBorder="1" applyAlignment="1">
      <alignment horizontal="center" vertical="center" wrapText="1"/>
    </xf>
    <xf numFmtId="4" fontId="19" fillId="55" borderId="16" xfId="0" applyNumberFormat="1" applyFont="1" applyFill="1" applyBorder="1" applyAlignment="1">
      <alignment horizontal="right" vertical="center" wrapText="1"/>
    </xf>
    <xf numFmtId="4" fontId="0" fillId="55" borderId="0" xfId="0" applyNumberFormat="1" applyFont="1" applyFill="1" applyAlignment="1">
      <alignment/>
    </xf>
    <xf numFmtId="49" fontId="44" fillId="0" borderId="19" xfId="0" applyNumberFormat="1" applyFont="1" applyFill="1" applyBorder="1" applyAlignment="1" applyProtection="1">
      <alignment horizontal="left" wrapText="1"/>
      <protection locked="0"/>
    </xf>
    <xf numFmtId="0" fontId="19" fillId="55" borderId="18" xfId="0" applyFont="1" applyFill="1" applyBorder="1" applyAlignment="1">
      <alignment horizontal="center" vertical="center" wrapText="1"/>
    </xf>
    <xf numFmtId="0" fontId="19" fillId="55" borderId="20" xfId="0" applyFont="1" applyFill="1" applyBorder="1" applyAlignment="1">
      <alignment horizontal="center" vertical="center" wrapText="1"/>
    </xf>
    <xf numFmtId="0" fontId="19" fillId="55" borderId="21" xfId="0" applyFont="1" applyFill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49" fontId="44" fillId="0" borderId="0" xfId="0" applyNumberFormat="1" applyFont="1" applyFill="1" applyBorder="1" applyAlignment="1" applyProtection="1">
      <alignment horizontal="center" wrapText="1"/>
      <protection locked="0"/>
    </xf>
    <xf numFmtId="0" fontId="19" fillId="55" borderId="16" xfId="0" applyFont="1" applyFill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49" fontId="44" fillId="0" borderId="19" xfId="0" applyNumberFormat="1" applyFont="1" applyFill="1" applyBorder="1" applyAlignment="1" applyProtection="1">
      <alignment horizontal="right" wrapText="1"/>
      <protection locked="0"/>
    </xf>
    <xf numFmtId="0" fontId="27" fillId="0" borderId="16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 wrapText="1"/>
    </xf>
    <xf numFmtId="181" fontId="44" fillId="0" borderId="19" xfId="71" applyFont="1" applyFill="1" applyBorder="1" applyAlignment="1" applyProtection="1">
      <alignment horizontal="left" wrapText="1"/>
      <protection locked="0"/>
    </xf>
    <xf numFmtId="0" fontId="41" fillId="0" borderId="22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39" fillId="0" borderId="0" xfId="0" applyFont="1" applyAlignment="1">
      <alignment horizontal="center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Percent" xfId="67"/>
    <cellStyle name="Вывод" xfId="68"/>
    <cellStyle name="Вычисление" xfId="69"/>
    <cellStyle name="Hyperlink" xfId="70"/>
    <cellStyle name="Currency" xfId="71"/>
    <cellStyle name="Currency [0]" xfId="72"/>
    <cellStyle name="Добре" xfId="73"/>
    <cellStyle name="Заголовок 1" xfId="74"/>
    <cellStyle name="Заголовок 2" xfId="75"/>
    <cellStyle name="Заголовок 3" xfId="76"/>
    <cellStyle name="Заголовок 4" xfId="77"/>
    <cellStyle name="Звичайний 10" xfId="78"/>
    <cellStyle name="Звичайний 11" xfId="79"/>
    <cellStyle name="Звичайний 12" xfId="80"/>
    <cellStyle name="Звичайний 13" xfId="81"/>
    <cellStyle name="Звичайний 14" xfId="82"/>
    <cellStyle name="Звичайний 15" xfId="83"/>
    <cellStyle name="Звичайний 16" xfId="84"/>
    <cellStyle name="Звичайний 17" xfId="85"/>
    <cellStyle name="Звичайний 18" xfId="86"/>
    <cellStyle name="Звичайний 19" xfId="87"/>
    <cellStyle name="Звичайний 2" xfId="88"/>
    <cellStyle name="Звичайний 20" xfId="89"/>
    <cellStyle name="Звичайний 3" xfId="90"/>
    <cellStyle name="Звичайний 4" xfId="91"/>
    <cellStyle name="Звичайний 5" xfId="92"/>
    <cellStyle name="Звичайний 6" xfId="93"/>
    <cellStyle name="Звичайний 7" xfId="94"/>
    <cellStyle name="Звичайний 8" xfId="95"/>
    <cellStyle name="Звичайний 9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Обычный_ДОД4-2003" xfId="106"/>
    <cellStyle name="Followed Hyperlink" xfId="107"/>
    <cellStyle name="Підсумок" xfId="108"/>
    <cellStyle name="Плохой" xfId="109"/>
    <cellStyle name="Поганий" xfId="110"/>
    <cellStyle name="Пояснение" xfId="111"/>
    <cellStyle name="Примечание" xfId="112"/>
    <cellStyle name="Примітка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76"/>
  <sheetViews>
    <sheetView showGridLines="0" showZeros="0" tabSelected="1" view="pageBreakPreview" zoomScaleSheetLayoutView="100" zoomScalePageLayoutView="0" workbookViewId="0" topLeftCell="D4">
      <pane xSplit="2" ySplit="5" topLeftCell="AC9" activePane="bottomRight" state="frozen"/>
      <selection pane="topLeft" activeCell="D4" sqref="D4"/>
      <selection pane="topRight" activeCell="G4" sqref="G4"/>
      <selection pane="bottomLeft" activeCell="D9" sqref="D9"/>
      <selection pane="bottomRight" activeCell="AI11" sqref="AI11"/>
    </sheetView>
  </sheetViews>
  <sheetFormatPr defaultColWidth="9.16015625" defaultRowHeight="12.75"/>
  <cols>
    <col min="1" max="1" width="0.328125" style="6" hidden="1" customWidth="1"/>
    <col min="2" max="2" width="4.33203125" style="6" hidden="1" customWidth="1"/>
    <col min="3" max="3" width="1.171875" style="6" hidden="1" customWidth="1"/>
    <col min="4" max="4" width="14" style="6" customWidth="1"/>
    <col min="5" max="5" width="50.5" style="6" customWidth="1"/>
    <col min="6" max="6" width="39.16015625" style="6" customWidth="1"/>
    <col min="7" max="7" width="61.5" style="6" customWidth="1"/>
    <col min="8" max="8" width="44" style="9" customWidth="1"/>
    <col min="9" max="9" width="34" style="9" customWidth="1"/>
    <col min="10" max="10" width="19" style="9" customWidth="1"/>
    <col min="11" max="11" width="24.33203125" style="9" customWidth="1"/>
    <col min="12" max="12" width="45" style="6" customWidth="1"/>
    <col min="13" max="13" width="44.5" style="6" customWidth="1"/>
    <col min="14" max="14" width="80.66015625" style="6" customWidth="1"/>
    <col min="15" max="15" width="30" style="6" customWidth="1"/>
    <col min="16" max="16" width="18.66015625" style="6" customWidth="1"/>
    <col min="17" max="17" width="38.66015625" style="6" customWidth="1"/>
    <col min="18" max="18" width="21.16015625" style="6" customWidth="1"/>
    <col min="19" max="19" width="33" style="6" customWidth="1"/>
    <col min="20" max="20" width="29" style="6" customWidth="1"/>
    <col min="21" max="21" width="27.66015625" style="6" customWidth="1"/>
    <col min="22" max="22" width="29" style="6" customWidth="1"/>
    <col min="23" max="23" width="25.33203125" style="6" customWidth="1"/>
    <col min="24" max="24" width="24.5" style="6" customWidth="1"/>
    <col min="25" max="25" width="29.16015625" style="6" customWidth="1"/>
    <col min="26" max="26" width="28.83203125" style="6" customWidth="1"/>
    <col min="27" max="29" width="38.66015625" style="6" customWidth="1"/>
    <col min="30" max="30" width="33.83203125" style="6" customWidth="1"/>
    <col min="31" max="31" width="38.83203125" style="6" customWidth="1"/>
    <col min="32" max="33" width="35.83203125" style="6" customWidth="1"/>
    <col min="34" max="34" width="35.16015625" style="6" customWidth="1"/>
    <col min="35" max="35" width="18.33203125" style="6" customWidth="1"/>
    <col min="36" max="36" width="21.33203125" style="6" customWidth="1"/>
    <col min="37" max="37" width="24.5" style="6" customWidth="1"/>
    <col min="38" max="38" width="21.33203125" style="6" customWidth="1"/>
    <col min="39" max="39" width="19.16015625" style="6" customWidth="1"/>
    <col min="40" max="40" width="19.33203125" style="6" customWidth="1"/>
    <col min="41" max="41" width="21.66015625" style="6" customWidth="1"/>
    <col min="42" max="42" width="19.33203125" style="6" customWidth="1"/>
    <col min="43" max="43" width="26.16015625" style="6" customWidth="1"/>
    <col min="44" max="44" width="37.33203125" style="6" customWidth="1"/>
    <col min="45" max="45" width="17.16015625" style="6" customWidth="1"/>
    <col min="46" max="46" width="20.16015625" style="6" customWidth="1"/>
    <col min="47" max="16384" width="9.16015625" style="6" customWidth="1"/>
  </cols>
  <sheetData>
    <row r="1" spans="4:5" ht="4.5" customHeight="1">
      <c r="D1" s="20"/>
      <c r="E1" s="20"/>
    </row>
    <row r="2" ht="12.75" hidden="1"/>
    <row r="3" ht="5.25" customHeight="1"/>
    <row r="4" spans="5:16" ht="58.5" customHeight="1">
      <c r="E4" s="3"/>
      <c r="F4" s="3"/>
      <c r="G4" s="3"/>
      <c r="H4" s="45"/>
      <c r="I4" s="74" t="s">
        <v>126</v>
      </c>
      <c r="J4" s="74"/>
      <c r="K4" s="74"/>
      <c r="M4" s="40"/>
      <c r="N4" s="40"/>
      <c r="O4" s="40"/>
      <c r="P4" s="40"/>
    </row>
    <row r="5" spans="1:16" ht="23.25" customHeight="1">
      <c r="A5" s="4"/>
      <c r="B5" s="4"/>
      <c r="C5" s="4"/>
      <c r="D5" s="43"/>
      <c r="E5" s="43"/>
      <c r="F5" s="75" t="s">
        <v>125</v>
      </c>
      <c r="G5" s="75"/>
      <c r="H5" s="75"/>
      <c r="I5" s="75"/>
      <c r="J5" s="75"/>
      <c r="K5" s="75"/>
      <c r="L5" s="43"/>
      <c r="M5" s="41"/>
      <c r="N5" s="41"/>
      <c r="O5" s="41"/>
      <c r="P5" s="41"/>
    </row>
    <row r="6" spans="1:34" ht="11.25" customHeight="1">
      <c r="A6" s="4"/>
      <c r="B6" s="4"/>
      <c r="C6" s="4"/>
      <c r="D6" s="4"/>
      <c r="F6"/>
      <c r="H6" s="23"/>
      <c r="I6" s="23"/>
      <c r="J6" s="23"/>
      <c r="K6" s="39" t="s">
        <v>50</v>
      </c>
      <c r="L6" s="42"/>
      <c r="M6" s="42"/>
      <c r="N6" s="42"/>
      <c r="O6" s="42"/>
      <c r="P6" s="44" t="s">
        <v>50</v>
      </c>
      <c r="Q6" s="39"/>
      <c r="R6" s="39"/>
      <c r="S6" s="39"/>
      <c r="T6" s="39"/>
      <c r="U6" s="39"/>
      <c r="V6" s="39"/>
      <c r="W6" s="44" t="s">
        <v>50</v>
      </c>
      <c r="X6" s="39"/>
      <c r="Y6" s="39"/>
      <c r="Z6" s="39"/>
      <c r="AA6" s="39"/>
      <c r="AB6" s="39"/>
      <c r="AC6" s="44" t="s">
        <v>50</v>
      </c>
      <c r="AD6" s="39"/>
      <c r="AE6" s="39"/>
      <c r="AH6" s="44" t="s">
        <v>50</v>
      </c>
    </row>
    <row r="7" spans="1:34" s="27" customFormat="1" ht="15.75" customHeight="1">
      <c r="A7" s="24" t="s">
        <v>8</v>
      </c>
      <c r="B7" s="25" t="s">
        <v>0</v>
      </c>
      <c r="C7" s="26">
        <v>0</v>
      </c>
      <c r="D7" s="71" t="s">
        <v>1</v>
      </c>
      <c r="E7" s="71" t="s">
        <v>2</v>
      </c>
      <c r="F7" s="63" t="s">
        <v>51</v>
      </c>
      <c r="G7" s="63"/>
      <c r="H7" s="63"/>
      <c r="I7" s="63"/>
      <c r="J7" s="63"/>
      <c r="K7" s="63"/>
      <c r="L7" s="63" t="s">
        <v>51</v>
      </c>
      <c r="M7" s="63"/>
      <c r="N7" s="63"/>
      <c r="O7" s="63"/>
      <c r="P7" s="63"/>
      <c r="Q7" s="58" t="s">
        <v>56</v>
      </c>
      <c r="R7" s="59"/>
      <c r="S7" s="59"/>
      <c r="T7" s="59"/>
      <c r="U7" s="59"/>
      <c r="V7" s="59"/>
      <c r="W7" s="60"/>
      <c r="X7" s="58" t="s">
        <v>56</v>
      </c>
      <c r="Y7" s="59"/>
      <c r="Z7" s="59"/>
      <c r="AA7" s="59"/>
      <c r="AB7" s="59"/>
      <c r="AC7" s="59"/>
      <c r="AD7" s="59" t="s">
        <v>56</v>
      </c>
      <c r="AE7" s="59"/>
      <c r="AF7" s="59"/>
      <c r="AG7" s="60"/>
      <c r="AH7" s="63" t="s">
        <v>52</v>
      </c>
    </row>
    <row r="8" spans="1:34" s="27" customFormat="1" ht="15.75" customHeight="1">
      <c r="A8" s="24" t="s">
        <v>4</v>
      </c>
      <c r="B8" s="25" t="s">
        <v>0</v>
      </c>
      <c r="C8" s="26">
        <v>0</v>
      </c>
      <c r="D8" s="72"/>
      <c r="E8" s="72"/>
      <c r="F8" s="63" t="s">
        <v>53</v>
      </c>
      <c r="G8" s="63"/>
      <c r="H8" s="63"/>
      <c r="I8" s="63"/>
      <c r="J8" s="63"/>
      <c r="K8" s="63"/>
      <c r="L8" s="63" t="s">
        <v>53</v>
      </c>
      <c r="M8" s="63"/>
      <c r="N8" s="63"/>
      <c r="O8" s="63"/>
      <c r="P8" s="63"/>
      <c r="Q8" s="58" t="s">
        <v>95</v>
      </c>
      <c r="R8" s="59"/>
      <c r="S8" s="59"/>
      <c r="T8" s="59"/>
      <c r="U8" s="59"/>
      <c r="V8" s="59"/>
      <c r="W8" s="60"/>
      <c r="X8" s="58" t="s">
        <v>95</v>
      </c>
      <c r="Y8" s="59"/>
      <c r="Z8" s="59"/>
      <c r="AA8" s="59"/>
      <c r="AB8" s="59"/>
      <c r="AC8" s="59"/>
      <c r="AD8" s="59" t="s">
        <v>95</v>
      </c>
      <c r="AE8" s="59"/>
      <c r="AF8" s="59"/>
      <c r="AG8" s="60"/>
      <c r="AH8" s="63"/>
    </row>
    <row r="9" spans="1:34" s="27" customFormat="1" ht="24" customHeight="1">
      <c r="A9" s="24" t="s">
        <v>10</v>
      </c>
      <c r="B9" s="25" t="s">
        <v>0</v>
      </c>
      <c r="C9" s="26">
        <v>0</v>
      </c>
      <c r="D9" s="72"/>
      <c r="E9" s="72"/>
      <c r="F9" s="67" t="s">
        <v>100</v>
      </c>
      <c r="G9" s="67" t="s">
        <v>94</v>
      </c>
      <c r="H9" s="67" t="s">
        <v>54</v>
      </c>
      <c r="I9" s="67" t="s">
        <v>55</v>
      </c>
      <c r="J9" s="69" t="s">
        <v>127</v>
      </c>
      <c r="K9" s="67" t="s">
        <v>122</v>
      </c>
      <c r="L9" s="67" t="s">
        <v>101</v>
      </c>
      <c r="M9" s="67"/>
      <c r="N9" s="67"/>
      <c r="O9" s="67"/>
      <c r="P9" s="67"/>
      <c r="Q9" s="58" t="s">
        <v>57</v>
      </c>
      <c r="R9" s="59"/>
      <c r="S9" s="59"/>
      <c r="T9" s="59"/>
      <c r="U9" s="59"/>
      <c r="V9" s="59"/>
      <c r="W9" s="59"/>
      <c r="X9" s="59" t="s">
        <v>57</v>
      </c>
      <c r="Y9" s="59"/>
      <c r="Z9" s="59"/>
      <c r="AA9" s="59"/>
      <c r="AB9" s="59"/>
      <c r="AC9" s="60"/>
      <c r="AD9" s="58" t="s">
        <v>57</v>
      </c>
      <c r="AE9" s="59"/>
      <c r="AF9" s="59"/>
      <c r="AG9" s="60"/>
      <c r="AH9" s="63"/>
    </row>
    <row r="10" spans="1:34" s="27" customFormat="1" ht="13.5" customHeight="1">
      <c r="A10" s="24"/>
      <c r="B10" s="25"/>
      <c r="C10" s="26"/>
      <c r="D10" s="72"/>
      <c r="E10" s="72"/>
      <c r="F10" s="67"/>
      <c r="G10" s="67"/>
      <c r="H10" s="67"/>
      <c r="I10" s="67"/>
      <c r="J10" s="67"/>
      <c r="K10" s="67"/>
      <c r="L10" s="67" t="s">
        <v>123</v>
      </c>
      <c r="M10" s="67"/>
      <c r="N10" s="67"/>
      <c r="O10" s="67"/>
      <c r="P10" s="68" t="s">
        <v>104</v>
      </c>
      <c r="Q10" s="61" t="s">
        <v>106</v>
      </c>
      <c r="R10" s="61" t="s">
        <v>107</v>
      </c>
      <c r="S10" s="61" t="s">
        <v>108</v>
      </c>
      <c r="T10" s="61" t="s">
        <v>109</v>
      </c>
      <c r="U10" s="61" t="s">
        <v>110</v>
      </c>
      <c r="V10" s="61" t="s">
        <v>111</v>
      </c>
      <c r="W10" s="61" t="s">
        <v>112</v>
      </c>
      <c r="X10" s="61" t="s">
        <v>113</v>
      </c>
      <c r="Y10" s="61" t="s">
        <v>114</v>
      </c>
      <c r="Z10" s="61" t="s">
        <v>114</v>
      </c>
      <c r="AA10" s="64" t="s">
        <v>115</v>
      </c>
      <c r="AB10" s="64" t="s">
        <v>116</v>
      </c>
      <c r="AC10" s="64" t="s">
        <v>117</v>
      </c>
      <c r="AD10" s="64" t="s">
        <v>118</v>
      </c>
      <c r="AE10" s="64" t="s">
        <v>119</v>
      </c>
      <c r="AF10" s="61" t="s">
        <v>120</v>
      </c>
      <c r="AG10" s="64" t="s">
        <v>128</v>
      </c>
      <c r="AH10" s="63"/>
    </row>
    <row r="11" spans="1:34" s="27" customFormat="1" ht="126" customHeight="1">
      <c r="A11" s="24"/>
      <c r="B11" s="25"/>
      <c r="C11" s="26"/>
      <c r="D11" s="73"/>
      <c r="E11" s="73"/>
      <c r="F11" s="67"/>
      <c r="G11" s="67"/>
      <c r="H11" s="67"/>
      <c r="I11" s="67"/>
      <c r="J11" s="67"/>
      <c r="K11" s="67"/>
      <c r="L11" s="49" t="s">
        <v>103</v>
      </c>
      <c r="M11" s="54" t="s">
        <v>124</v>
      </c>
      <c r="N11" s="54" t="s">
        <v>102</v>
      </c>
      <c r="O11" s="54" t="s">
        <v>105</v>
      </c>
      <c r="P11" s="68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5"/>
      <c r="AB11" s="65"/>
      <c r="AC11" s="65"/>
      <c r="AD11" s="65"/>
      <c r="AE11" s="65"/>
      <c r="AF11" s="61"/>
      <c r="AG11" s="65"/>
      <c r="AH11" s="63"/>
    </row>
    <row r="12" spans="1:34" s="27" customFormat="1" ht="13.5" customHeight="1">
      <c r="A12" s="24"/>
      <c r="B12" s="25"/>
      <c r="C12" s="26"/>
      <c r="D12" s="37">
        <v>1</v>
      </c>
      <c r="E12" s="37">
        <v>2</v>
      </c>
      <c r="F12" s="37">
        <v>3</v>
      </c>
      <c r="G12" s="37">
        <v>4</v>
      </c>
      <c r="H12" s="37">
        <v>5</v>
      </c>
      <c r="I12" s="37">
        <v>6</v>
      </c>
      <c r="J12" s="37">
        <v>7</v>
      </c>
      <c r="K12" s="37">
        <v>8</v>
      </c>
      <c r="L12" s="37">
        <v>9</v>
      </c>
      <c r="M12" s="37">
        <v>10</v>
      </c>
      <c r="N12" s="37">
        <v>11</v>
      </c>
      <c r="O12" s="37">
        <v>12</v>
      </c>
      <c r="P12" s="37">
        <v>13</v>
      </c>
      <c r="Q12" s="37">
        <v>14</v>
      </c>
      <c r="R12" s="37">
        <v>15</v>
      </c>
      <c r="S12" s="37">
        <v>16</v>
      </c>
      <c r="T12" s="37">
        <v>17</v>
      </c>
      <c r="U12" s="37">
        <v>18</v>
      </c>
      <c r="V12" s="37">
        <v>19</v>
      </c>
      <c r="W12" s="37">
        <v>20</v>
      </c>
      <c r="X12" s="37">
        <v>21</v>
      </c>
      <c r="Y12" s="37">
        <v>22</v>
      </c>
      <c r="Z12" s="37">
        <v>23</v>
      </c>
      <c r="AA12" s="37">
        <v>24</v>
      </c>
      <c r="AB12" s="37">
        <v>25</v>
      </c>
      <c r="AC12" s="37">
        <v>26</v>
      </c>
      <c r="AD12" s="37">
        <v>27</v>
      </c>
      <c r="AE12" s="37">
        <v>28</v>
      </c>
      <c r="AF12" s="37">
        <v>29</v>
      </c>
      <c r="AG12" s="37">
        <v>30</v>
      </c>
      <c r="AH12" s="37">
        <v>30</v>
      </c>
    </row>
    <row r="13" spans="1:34" ht="15" customHeight="1">
      <c r="A13" s="11" t="s">
        <v>3</v>
      </c>
      <c r="B13" s="1" t="s">
        <v>0</v>
      </c>
      <c r="C13" s="21">
        <v>0</v>
      </c>
      <c r="D13" s="38">
        <v>17201000000</v>
      </c>
      <c r="E13" s="30" t="s">
        <v>11</v>
      </c>
      <c r="F13" s="51"/>
      <c r="G13" s="51"/>
      <c r="H13" s="51"/>
      <c r="I13" s="51"/>
      <c r="J13" s="51">
        <v>1361809</v>
      </c>
      <c r="K13" s="51"/>
      <c r="L13" s="51"/>
      <c r="M13" s="51"/>
      <c r="N13" s="51"/>
      <c r="O13" s="51"/>
      <c r="P13" s="51">
        <f>L13+M13+N13+O13</f>
        <v>0</v>
      </c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>
        <f>SUM(F13:AG13)-P13</f>
        <v>1361809</v>
      </c>
    </row>
    <row r="14" spans="1:34" ht="15" customHeight="1">
      <c r="A14" s="12" t="s">
        <v>5</v>
      </c>
      <c r="B14" s="1" t="s">
        <v>0</v>
      </c>
      <c r="C14" s="21">
        <v>0</v>
      </c>
      <c r="D14" s="38">
        <v>17202000000</v>
      </c>
      <c r="E14" s="30" t="s">
        <v>12</v>
      </c>
      <c r="F14" s="51"/>
      <c r="G14" s="51"/>
      <c r="H14" s="51"/>
      <c r="I14" s="51"/>
      <c r="J14" s="51">
        <v>87859</v>
      </c>
      <c r="K14" s="51"/>
      <c r="L14" s="51"/>
      <c r="M14" s="51"/>
      <c r="N14" s="51"/>
      <c r="O14" s="51"/>
      <c r="P14" s="51">
        <f aca="true" t="shared" si="0" ref="P14:P52">L14+M14+N14+O14</f>
        <v>0</v>
      </c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>
        <f>SUM(F14:AG14)-P14</f>
        <v>87859</v>
      </c>
    </row>
    <row r="15" spans="1:34" ht="15" customHeight="1">
      <c r="A15" s="10" t="s">
        <v>7</v>
      </c>
      <c r="B15" s="1" t="s">
        <v>0</v>
      </c>
      <c r="C15" s="21">
        <v>0</v>
      </c>
      <c r="D15" s="38">
        <v>17203000000</v>
      </c>
      <c r="E15" s="31" t="s">
        <v>121</v>
      </c>
      <c r="F15" s="51"/>
      <c r="G15" s="51"/>
      <c r="H15" s="51"/>
      <c r="I15" s="51"/>
      <c r="J15" s="51">
        <v>285541</v>
      </c>
      <c r="K15" s="51"/>
      <c r="L15" s="51"/>
      <c r="M15" s="51"/>
      <c r="N15" s="51"/>
      <c r="O15" s="51"/>
      <c r="P15" s="51">
        <f t="shared" si="0"/>
        <v>0</v>
      </c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>
        <f>SUM(F15:AG15)-P15</f>
        <v>285541</v>
      </c>
    </row>
    <row r="16" spans="1:34" ht="15" customHeight="1">
      <c r="A16" s="10" t="s">
        <v>6</v>
      </c>
      <c r="B16" s="1" t="s">
        <v>0</v>
      </c>
      <c r="C16" s="21">
        <v>0</v>
      </c>
      <c r="D16" s="38">
        <v>17204000000</v>
      </c>
      <c r="E16" s="31" t="s">
        <v>13</v>
      </c>
      <c r="F16" s="51"/>
      <c r="G16" s="51"/>
      <c r="H16" s="51"/>
      <c r="I16" s="51"/>
      <c r="J16" s="51">
        <v>21965</v>
      </c>
      <c r="K16" s="51"/>
      <c r="L16" s="51"/>
      <c r="M16" s="51"/>
      <c r="N16" s="51"/>
      <c r="O16" s="51"/>
      <c r="P16" s="51">
        <f t="shared" si="0"/>
        <v>0</v>
      </c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>
        <v>997600</v>
      </c>
      <c r="AG16" s="51"/>
      <c r="AH16" s="51">
        <f>SUM(F16:AG16)-P16</f>
        <v>1019565</v>
      </c>
    </row>
    <row r="17" spans="1:34" ht="30.75" customHeight="1">
      <c r="A17" s="13" t="s">
        <v>9</v>
      </c>
      <c r="B17" s="2" t="s">
        <v>0</v>
      </c>
      <c r="C17" s="21">
        <v>0</v>
      </c>
      <c r="D17" s="28"/>
      <c r="E17" s="34" t="s">
        <v>30</v>
      </c>
      <c r="F17" s="50">
        <f>SUM(F13:F16)</f>
        <v>0</v>
      </c>
      <c r="G17" s="50">
        <f aca="true" t="shared" si="1" ref="G17:AH17">SUM(G13:G16)</f>
        <v>0</v>
      </c>
      <c r="H17" s="50">
        <f t="shared" si="1"/>
        <v>0</v>
      </c>
      <c r="I17" s="50">
        <f>SUM(I13:I16)</f>
        <v>0</v>
      </c>
      <c r="J17" s="50">
        <f>SUM(J13:J16)</f>
        <v>1757174</v>
      </c>
      <c r="K17" s="50">
        <f t="shared" si="1"/>
        <v>0</v>
      </c>
      <c r="L17" s="50">
        <f t="shared" si="1"/>
        <v>0</v>
      </c>
      <c r="M17" s="50">
        <f t="shared" si="1"/>
        <v>0</v>
      </c>
      <c r="N17" s="50">
        <f t="shared" si="1"/>
        <v>0</v>
      </c>
      <c r="O17" s="50">
        <f t="shared" si="1"/>
        <v>0</v>
      </c>
      <c r="P17" s="50">
        <f t="shared" si="1"/>
        <v>0</v>
      </c>
      <c r="Q17" s="50">
        <f t="shared" si="1"/>
        <v>0</v>
      </c>
      <c r="R17" s="50">
        <f t="shared" si="1"/>
        <v>0</v>
      </c>
      <c r="S17" s="50">
        <f t="shared" si="1"/>
        <v>0</v>
      </c>
      <c r="T17" s="50">
        <f t="shared" si="1"/>
        <v>0</v>
      </c>
      <c r="U17" s="50">
        <f t="shared" si="1"/>
        <v>0</v>
      </c>
      <c r="V17" s="50">
        <f t="shared" si="1"/>
        <v>0</v>
      </c>
      <c r="W17" s="50">
        <f t="shared" si="1"/>
        <v>0</v>
      </c>
      <c r="X17" s="50">
        <f t="shared" si="1"/>
        <v>0</v>
      </c>
      <c r="Y17" s="50">
        <f t="shared" si="1"/>
        <v>0</v>
      </c>
      <c r="Z17" s="50">
        <f t="shared" si="1"/>
        <v>0</v>
      </c>
      <c r="AA17" s="50">
        <f t="shared" si="1"/>
        <v>0</v>
      </c>
      <c r="AB17" s="50">
        <f t="shared" si="1"/>
        <v>0</v>
      </c>
      <c r="AC17" s="50">
        <f t="shared" si="1"/>
        <v>0</v>
      </c>
      <c r="AD17" s="50">
        <f t="shared" si="1"/>
        <v>0</v>
      </c>
      <c r="AE17" s="50">
        <f t="shared" si="1"/>
        <v>0</v>
      </c>
      <c r="AF17" s="50">
        <f t="shared" si="1"/>
        <v>997600</v>
      </c>
      <c r="AG17" s="50">
        <f t="shared" si="1"/>
        <v>0</v>
      </c>
      <c r="AH17" s="50">
        <f t="shared" si="1"/>
        <v>2754774</v>
      </c>
    </row>
    <row r="18" spans="1:34" ht="15" customHeight="1">
      <c r="A18" s="13"/>
      <c r="B18" s="2"/>
      <c r="C18" s="21"/>
      <c r="D18" s="38" t="s">
        <v>34</v>
      </c>
      <c r="E18" s="31" t="s">
        <v>14</v>
      </c>
      <c r="F18" s="51"/>
      <c r="G18" s="51"/>
      <c r="H18" s="51"/>
      <c r="I18" s="51"/>
      <c r="J18" s="51">
        <v>285541</v>
      </c>
      <c r="K18" s="51"/>
      <c r="L18" s="51"/>
      <c r="M18" s="51"/>
      <c r="N18" s="51"/>
      <c r="O18" s="51"/>
      <c r="P18" s="51">
        <f t="shared" si="0"/>
        <v>0</v>
      </c>
      <c r="Q18" s="51">
        <v>150000</v>
      </c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>
        <f aca="true" t="shared" si="2" ref="AH18:AH33">SUM(F18:AG18)-P18</f>
        <v>435541</v>
      </c>
    </row>
    <row r="19" spans="1:34" ht="15" customHeight="1">
      <c r="A19" s="13"/>
      <c r="B19" s="2"/>
      <c r="C19" s="21"/>
      <c r="D19" s="38" t="s">
        <v>35</v>
      </c>
      <c r="E19" s="31" t="s">
        <v>15</v>
      </c>
      <c r="F19" s="51"/>
      <c r="G19" s="51"/>
      <c r="H19" s="51"/>
      <c r="I19" s="51"/>
      <c r="J19" s="51">
        <v>373399</v>
      </c>
      <c r="K19" s="51">
        <v>92700</v>
      </c>
      <c r="L19" s="51"/>
      <c r="M19" s="51"/>
      <c r="N19" s="51"/>
      <c r="O19" s="51"/>
      <c r="P19" s="51">
        <f t="shared" si="0"/>
        <v>0</v>
      </c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>
        <f t="shared" si="2"/>
        <v>466099</v>
      </c>
    </row>
    <row r="20" spans="1:34" ht="15" customHeight="1">
      <c r="A20" s="13"/>
      <c r="B20" s="2"/>
      <c r="C20" s="21"/>
      <c r="D20" s="38" t="s">
        <v>36</v>
      </c>
      <c r="E20" s="31" t="s">
        <v>16</v>
      </c>
      <c r="F20" s="51">
        <v>14061280</v>
      </c>
      <c r="G20" s="51">
        <v>400000</v>
      </c>
      <c r="H20" s="51">
        <v>5445000</v>
      </c>
      <c r="I20" s="51">
        <v>210000</v>
      </c>
      <c r="J20" s="51">
        <v>153752</v>
      </c>
      <c r="K20" s="51"/>
      <c r="L20" s="51"/>
      <c r="M20" s="51"/>
      <c r="N20" s="51"/>
      <c r="O20" s="51">
        <v>1071300</v>
      </c>
      <c r="P20" s="51">
        <f t="shared" si="0"/>
        <v>1071300</v>
      </c>
      <c r="Q20" s="51"/>
      <c r="R20" s="51">
        <v>1000000</v>
      </c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>
        <f t="shared" si="2"/>
        <v>22341332</v>
      </c>
    </row>
    <row r="21" spans="1:34" ht="15" customHeight="1">
      <c r="A21" s="13"/>
      <c r="B21" s="2"/>
      <c r="C21" s="21"/>
      <c r="D21" s="38" t="s">
        <v>37</v>
      </c>
      <c r="E21" s="31" t="s">
        <v>17</v>
      </c>
      <c r="F21" s="51">
        <v>15015750</v>
      </c>
      <c r="G21" s="51"/>
      <c r="H21" s="51">
        <v>11351000</v>
      </c>
      <c r="I21" s="51">
        <v>252000</v>
      </c>
      <c r="J21" s="51"/>
      <c r="K21" s="51">
        <v>43200</v>
      </c>
      <c r="L21" s="51"/>
      <c r="M21" s="51"/>
      <c r="N21" s="51"/>
      <c r="O21" s="51"/>
      <c r="P21" s="51">
        <f t="shared" si="0"/>
        <v>0</v>
      </c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>
        <f t="shared" si="2"/>
        <v>26661950</v>
      </c>
    </row>
    <row r="22" spans="1:34" ht="15" customHeight="1">
      <c r="A22" s="13"/>
      <c r="B22" s="2"/>
      <c r="C22" s="21"/>
      <c r="D22" s="38" t="s">
        <v>38</v>
      </c>
      <c r="E22" s="31" t="s">
        <v>18</v>
      </c>
      <c r="F22" s="51">
        <v>27223820</v>
      </c>
      <c r="G22" s="51">
        <v>335000</v>
      </c>
      <c r="H22" s="51">
        <v>16083000</v>
      </c>
      <c r="I22" s="51">
        <v>1106000</v>
      </c>
      <c r="J22" s="51">
        <v>43929</v>
      </c>
      <c r="K22" s="51"/>
      <c r="L22" s="51"/>
      <c r="M22" s="51"/>
      <c r="N22" s="51"/>
      <c r="O22" s="51"/>
      <c r="P22" s="51">
        <f t="shared" si="0"/>
        <v>0</v>
      </c>
      <c r="Q22" s="51"/>
      <c r="R22" s="51"/>
      <c r="S22" s="51">
        <v>783765</v>
      </c>
      <c r="T22" s="51">
        <v>1500000</v>
      </c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>
        <f t="shared" si="2"/>
        <v>47075514</v>
      </c>
    </row>
    <row r="23" spans="1:34" ht="15" customHeight="1">
      <c r="A23" s="13"/>
      <c r="B23" s="2"/>
      <c r="C23" s="21"/>
      <c r="D23" s="38" t="s">
        <v>39</v>
      </c>
      <c r="E23" s="31" t="s">
        <v>19</v>
      </c>
      <c r="F23" s="51">
        <v>21649270</v>
      </c>
      <c r="G23" s="51"/>
      <c r="H23" s="51">
        <v>1716000</v>
      </c>
      <c r="I23" s="51">
        <v>1253000</v>
      </c>
      <c r="J23" s="51">
        <v>351434</v>
      </c>
      <c r="K23" s="51"/>
      <c r="L23" s="51"/>
      <c r="M23" s="51"/>
      <c r="N23" s="51"/>
      <c r="O23" s="51">
        <v>2142700</v>
      </c>
      <c r="P23" s="51">
        <f t="shared" si="0"/>
        <v>2142700</v>
      </c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>
        <f t="shared" si="2"/>
        <v>27112404</v>
      </c>
    </row>
    <row r="24" spans="1:34" ht="15" customHeight="1">
      <c r="A24" s="13"/>
      <c r="B24" s="2"/>
      <c r="C24" s="21"/>
      <c r="D24" s="38" t="s">
        <v>40</v>
      </c>
      <c r="E24" s="31" t="s">
        <v>20</v>
      </c>
      <c r="F24" s="51">
        <v>15994100</v>
      </c>
      <c r="G24" s="51"/>
      <c r="H24" s="51">
        <v>209000</v>
      </c>
      <c r="I24" s="51">
        <v>593000</v>
      </c>
      <c r="J24" s="51">
        <v>417328</v>
      </c>
      <c r="K24" s="51"/>
      <c r="L24" s="51"/>
      <c r="M24" s="51"/>
      <c r="N24" s="51"/>
      <c r="O24" s="51"/>
      <c r="P24" s="51">
        <f t="shared" si="0"/>
        <v>0</v>
      </c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>
        <f t="shared" si="2"/>
        <v>17213428</v>
      </c>
    </row>
    <row r="25" spans="1:34" ht="15" customHeight="1">
      <c r="A25" s="13"/>
      <c r="B25" s="2"/>
      <c r="C25" s="21"/>
      <c r="D25" s="38" t="s">
        <v>41</v>
      </c>
      <c r="E25" s="32" t="s">
        <v>21</v>
      </c>
      <c r="F25" s="51"/>
      <c r="G25" s="51"/>
      <c r="H25" s="51"/>
      <c r="I25" s="51"/>
      <c r="J25" s="51">
        <v>1054303</v>
      </c>
      <c r="K25" s="51"/>
      <c r="L25" s="51"/>
      <c r="M25" s="51"/>
      <c r="N25" s="51"/>
      <c r="O25" s="51">
        <v>1071300</v>
      </c>
      <c r="P25" s="51">
        <f t="shared" si="0"/>
        <v>1071300</v>
      </c>
      <c r="Q25" s="51"/>
      <c r="R25" s="51"/>
      <c r="S25" s="51"/>
      <c r="T25" s="51"/>
      <c r="U25" s="51">
        <v>2000000</v>
      </c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>
        <f t="shared" si="2"/>
        <v>4125603</v>
      </c>
    </row>
    <row r="26" spans="1:34" ht="15" customHeight="1">
      <c r="A26" s="13"/>
      <c r="B26" s="2"/>
      <c r="C26" s="21"/>
      <c r="D26" s="38" t="s">
        <v>42</v>
      </c>
      <c r="E26" s="33" t="s">
        <v>22</v>
      </c>
      <c r="F26" s="51"/>
      <c r="G26" s="51"/>
      <c r="H26" s="51"/>
      <c r="I26" s="51"/>
      <c r="J26" s="51">
        <v>241611</v>
      </c>
      <c r="K26" s="51"/>
      <c r="L26" s="51"/>
      <c r="M26" s="51"/>
      <c r="N26" s="51"/>
      <c r="O26" s="51">
        <v>1071300</v>
      </c>
      <c r="P26" s="51">
        <f t="shared" si="0"/>
        <v>1071300</v>
      </c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>
        <f t="shared" si="2"/>
        <v>1312911</v>
      </c>
    </row>
    <row r="27" spans="1:34" ht="15" customHeight="1">
      <c r="A27" s="13"/>
      <c r="B27" s="2"/>
      <c r="C27" s="21"/>
      <c r="D27" s="38" t="s">
        <v>43</v>
      </c>
      <c r="E27" s="31" t="s">
        <v>23</v>
      </c>
      <c r="F27" s="51">
        <v>6634900</v>
      </c>
      <c r="G27" s="51"/>
      <c r="H27" s="51">
        <v>8484000</v>
      </c>
      <c r="I27" s="51">
        <v>522000</v>
      </c>
      <c r="J27" s="51">
        <v>87859</v>
      </c>
      <c r="K27" s="51">
        <v>45000</v>
      </c>
      <c r="L27" s="51"/>
      <c r="M27" s="51"/>
      <c r="N27" s="51">
        <f>1995600+1870200</f>
        <v>3865800</v>
      </c>
      <c r="O27" s="51"/>
      <c r="P27" s="51">
        <f t="shared" si="0"/>
        <v>3865800</v>
      </c>
      <c r="Q27" s="51"/>
      <c r="R27" s="51"/>
      <c r="S27" s="51"/>
      <c r="T27" s="51"/>
      <c r="U27" s="51"/>
      <c r="V27" s="51">
        <v>1000000</v>
      </c>
      <c r="W27" s="51">
        <v>1000000</v>
      </c>
      <c r="X27" s="51">
        <v>1000000</v>
      </c>
      <c r="Y27" s="51">
        <v>900000</v>
      </c>
      <c r="Z27" s="51">
        <v>-900000</v>
      </c>
      <c r="AA27" s="51"/>
      <c r="AB27" s="51"/>
      <c r="AC27" s="51"/>
      <c r="AD27" s="51"/>
      <c r="AE27" s="51"/>
      <c r="AF27" s="51"/>
      <c r="AG27" s="51"/>
      <c r="AH27" s="51">
        <f t="shared" si="2"/>
        <v>22639559</v>
      </c>
    </row>
    <row r="28" spans="1:34" ht="15" customHeight="1">
      <c r="A28" s="13"/>
      <c r="B28" s="2"/>
      <c r="C28" s="21"/>
      <c r="D28" s="38" t="s">
        <v>44</v>
      </c>
      <c r="E28" s="31" t="s">
        <v>24</v>
      </c>
      <c r="F28" s="51">
        <v>63442450</v>
      </c>
      <c r="G28" s="51">
        <v>265000</v>
      </c>
      <c r="H28" s="51">
        <v>9951000</v>
      </c>
      <c r="I28" s="51">
        <v>481000</v>
      </c>
      <c r="J28" s="51">
        <v>87859</v>
      </c>
      <c r="K28" s="51">
        <f>48000+232800</f>
        <v>280800</v>
      </c>
      <c r="L28" s="51"/>
      <c r="M28" s="51"/>
      <c r="N28" s="51"/>
      <c r="O28" s="51"/>
      <c r="P28" s="51">
        <f t="shared" si="0"/>
        <v>0</v>
      </c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>
        <f t="shared" si="2"/>
        <v>74508109</v>
      </c>
    </row>
    <row r="29" spans="1:34" ht="15" customHeight="1">
      <c r="A29" s="13"/>
      <c r="B29" s="2"/>
      <c r="C29" s="21"/>
      <c r="D29" s="38" t="s">
        <v>45</v>
      </c>
      <c r="E29" s="31" t="s">
        <v>25</v>
      </c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>
        <f t="shared" si="0"/>
        <v>0</v>
      </c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>
        <v>571040</v>
      </c>
      <c r="AB29" s="51">
        <v>1027039</v>
      </c>
      <c r="AC29" s="51">
        <v>1039593</v>
      </c>
      <c r="AD29" s="51"/>
      <c r="AE29" s="51"/>
      <c r="AF29" s="51"/>
      <c r="AG29" s="51"/>
      <c r="AH29" s="51">
        <f t="shared" si="2"/>
        <v>2637672</v>
      </c>
    </row>
    <row r="30" spans="1:34" ht="15" customHeight="1">
      <c r="A30" s="13"/>
      <c r="B30" s="2"/>
      <c r="C30" s="21"/>
      <c r="D30" s="38" t="s">
        <v>46</v>
      </c>
      <c r="E30" s="31" t="s">
        <v>26</v>
      </c>
      <c r="F30" s="51">
        <v>48313200</v>
      </c>
      <c r="G30" s="51">
        <v>200000</v>
      </c>
      <c r="H30" s="51">
        <v>28261000</v>
      </c>
      <c r="I30" s="51">
        <v>642000</v>
      </c>
      <c r="J30" s="51">
        <v>21965</v>
      </c>
      <c r="K30" s="51"/>
      <c r="L30" s="51"/>
      <c r="M30" s="51"/>
      <c r="N30" s="51"/>
      <c r="O30" s="51"/>
      <c r="P30" s="51">
        <f t="shared" si="0"/>
        <v>0</v>
      </c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>
        <f t="shared" si="2"/>
        <v>77438165</v>
      </c>
    </row>
    <row r="31" spans="1:34" ht="15" customHeight="1">
      <c r="A31" s="13">
        <v>10</v>
      </c>
      <c r="B31" s="2" t="s">
        <v>0</v>
      </c>
      <c r="C31" s="21">
        <v>0</v>
      </c>
      <c r="D31" s="38" t="s">
        <v>47</v>
      </c>
      <c r="E31" s="31" t="s">
        <v>27</v>
      </c>
      <c r="F31" s="51"/>
      <c r="G31" s="51"/>
      <c r="H31" s="51"/>
      <c r="I31" s="51"/>
      <c r="J31" s="51">
        <v>87859</v>
      </c>
      <c r="K31" s="51"/>
      <c r="L31" s="51"/>
      <c r="M31" s="51"/>
      <c r="N31" s="51">
        <v>1767600</v>
      </c>
      <c r="O31" s="51">
        <v>3214200</v>
      </c>
      <c r="P31" s="51">
        <f t="shared" si="0"/>
        <v>4981800</v>
      </c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>
        <f t="shared" si="2"/>
        <v>5069659</v>
      </c>
    </row>
    <row r="32" spans="1:34" ht="15" customHeight="1">
      <c r="A32" s="13">
        <v>11</v>
      </c>
      <c r="B32" s="2" t="s">
        <v>0</v>
      </c>
      <c r="C32" s="21">
        <v>0</v>
      </c>
      <c r="D32" s="38" t="s">
        <v>48</v>
      </c>
      <c r="E32" s="31" t="s">
        <v>28</v>
      </c>
      <c r="F32" s="51"/>
      <c r="G32" s="51"/>
      <c r="H32" s="51"/>
      <c r="I32" s="51"/>
      <c r="J32" s="51">
        <v>43929</v>
      </c>
      <c r="K32" s="51"/>
      <c r="L32" s="51"/>
      <c r="M32" s="51"/>
      <c r="N32" s="51">
        <v>3257800</v>
      </c>
      <c r="O32" s="51"/>
      <c r="P32" s="51">
        <f t="shared" si="0"/>
        <v>3257800</v>
      </c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>
        <f t="shared" si="2"/>
        <v>3301729</v>
      </c>
    </row>
    <row r="33" spans="1:34" ht="15" customHeight="1">
      <c r="A33" s="13">
        <v>12</v>
      </c>
      <c r="B33" s="2" t="s">
        <v>0</v>
      </c>
      <c r="C33" s="21">
        <v>0</v>
      </c>
      <c r="D33" s="38" t="s">
        <v>49</v>
      </c>
      <c r="E33" s="31" t="s">
        <v>29</v>
      </c>
      <c r="F33" s="51">
        <v>27529700</v>
      </c>
      <c r="G33" s="51"/>
      <c r="H33" s="51">
        <v>2388000</v>
      </c>
      <c r="I33" s="51">
        <v>392000</v>
      </c>
      <c r="J33" s="51">
        <v>87858</v>
      </c>
      <c r="K33" s="51"/>
      <c r="L33" s="51"/>
      <c r="M33" s="51"/>
      <c r="N33" s="51">
        <v>3685200</v>
      </c>
      <c r="O33" s="51"/>
      <c r="P33" s="51">
        <f t="shared" si="0"/>
        <v>3685200</v>
      </c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>
        <v>500000</v>
      </c>
      <c r="AE33" s="51">
        <v>1500000</v>
      </c>
      <c r="AF33" s="51"/>
      <c r="AG33" s="51"/>
      <c r="AH33" s="51">
        <f t="shared" si="2"/>
        <v>36082758</v>
      </c>
    </row>
    <row r="34" spans="1:34" ht="16.5" customHeight="1">
      <c r="A34" s="13"/>
      <c r="B34" s="2"/>
      <c r="C34" s="21"/>
      <c r="D34" s="36"/>
      <c r="E34" s="34" t="s">
        <v>31</v>
      </c>
      <c r="F34" s="50">
        <f>SUM(F18:F33)</f>
        <v>239864470</v>
      </c>
      <c r="G34" s="50">
        <f>SUM(G18:G33)</f>
        <v>1200000</v>
      </c>
      <c r="H34" s="55">
        <f aca="true" t="shared" si="3" ref="H34:AG34">SUM(H18:H33)</f>
        <v>83888000</v>
      </c>
      <c r="I34" s="55">
        <f>SUM(I18:I33)</f>
        <v>5451000</v>
      </c>
      <c r="J34" s="55">
        <f>SUM(J18:J33)</f>
        <v>3338626</v>
      </c>
      <c r="K34" s="55">
        <f t="shared" si="3"/>
        <v>461700</v>
      </c>
      <c r="L34" s="50">
        <f t="shared" si="3"/>
        <v>0</v>
      </c>
      <c r="M34" s="50">
        <f t="shared" si="3"/>
        <v>0</v>
      </c>
      <c r="N34" s="50">
        <f t="shared" si="3"/>
        <v>12576400</v>
      </c>
      <c r="O34" s="50">
        <f t="shared" si="3"/>
        <v>8570800</v>
      </c>
      <c r="P34" s="50">
        <f t="shared" si="3"/>
        <v>21147200</v>
      </c>
      <c r="Q34" s="50">
        <f t="shared" si="3"/>
        <v>150000</v>
      </c>
      <c r="R34" s="50">
        <f t="shared" si="3"/>
        <v>1000000</v>
      </c>
      <c r="S34" s="50">
        <f t="shared" si="3"/>
        <v>783765</v>
      </c>
      <c r="T34" s="50">
        <f t="shared" si="3"/>
        <v>1500000</v>
      </c>
      <c r="U34" s="50">
        <f t="shared" si="3"/>
        <v>2000000</v>
      </c>
      <c r="V34" s="50">
        <f t="shared" si="3"/>
        <v>1000000</v>
      </c>
      <c r="W34" s="50">
        <f t="shared" si="3"/>
        <v>1000000</v>
      </c>
      <c r="X34" s="50">
        <f t="shared" si="3"/>
        <v>1000000</v>
      </c>
      <c r="Y34" s="50">
        <f t="shared" si="3"/>
        <v>900000</v>
      </c>
      <c r="Z34" s="50">
        <f t="shared" si="3"/>
        <v>-900000</v>
      </c>
      <c r="AA34" s="50">
        <f t="shared" si="3"/>
        <v>571040</v>
      </c>
      <c r="AB34" s="50">
        <f t="shared" si="3"/>
        <v>1027039</v>
      </c>
      <c r="AC34" s="50">
        <f t="shared" si="3"/>
        <v>1039593</v>
      </c>
      <c r="AD34" s="50">
        <f t="shared" si="3"/>
        <v>500000</v>
      </c>
      <c r="AE34" s="50">
        <f t="shared" si="3"/>
        <v>1500000</v>
      </c>
      <c r="AF34" s="50">
        <f t="shared" si="3"/>
        <v>0</v>
      </c>
      <c r="AG34" s="50">
        <f t="shared" si="3"/>
        <v>0</v>
      </c>
      <c r="AH34" s="50">
        <f>SUM(AH18:AH33)</f>
        <v>368422433</v>
      </c>
    </row>
    <row r="35" spans="1:34" ht="15.75">
      <c r="A35" s="13"/>
      <c r="B35" s="2"/>
      <c r="C35" s="21"/>
      <c r="D35" s="46" t="s">
        <v>59</v>
      </c>
      <c r="E35" s="47" t="s">
        <v>66</v>
      </c>
      <c r="F35" s="51">
        <v>-6391490</v>
      </c>
      <c r="G35" s="52">
        <v>-400000</v>
      </c>
      <c r="H35" s="51">
        <v>-2523000</v>
      </c>
      <c r="I35" s="51">
        <v>-97000</v>
      </c>
      <c r="J35" s="51"/>
      <c r="K35" s="51"/>
      <c r="L35" s="50"/>
      <c r="M35" s="52">
        <v>1338.69</v>
      </c>
      <c r="N35" s="52"/>
      <c r="O35" s="52">
        <v>1071300</v>
      </c>
      <c r="P35" s="51">
        <f t="shared" si="0"/>
        <v>1072638.69</v>
      </c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1">
        <f aca="true" t="shared" si="4" ref="AH35:AH52">SUM(F35:AG35)-P35</f>
        <v>-8338851.3100000005</v>
      </c>
    </row>
    <row r="36" spans="1:34" ht="15.75">
      <c r="A36" s="13"/>
      <c r="B36" s="2"/>
      <c r="C36" s="21"/>
      <c r="D36" s="46" t="s">
        <v>60</v>
      </c>
      <c r="E36" s="47" t="s">
        <v>67</v>
      </c>
      <c r="F36" s="51">
        <v>-7669790</v>
      </c>
      <c r="G36" s="51"/>
      <c r="H36" s="51">
        <v>-2922000</v>
      </c>
      <c r="I36" s="51">
        <v>-113000</v>
      </c>
      <c r="J36" s="51">
        <v>87859</v>
      </c>
      <c r="K36" s="51"/>
      <c r="L36" s="51"/>
      <c r="M36" s="51">
        <v>13324.37</v>
      </c>
      <c r="N36" s="51"/>
      <c r="O36" s="51">
        <v>1071300</v>
      </c>
      <c r="P36" s="51">
        <f t="shared" si="0"/>
        <v>1084624.37</v>
      </c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>
        <f t="shared" si="4"/>
        <v>-9532306.630000003</v>
      </c>
    </row>
    <row r="37" spans="1:34" ht="15.75">
      <c r="A37" s="12">
        <v>13</v>
      </c>
      <c r="B37" s="2" t="s">
        <v>0</v>
      </c>
      <c r="C37" s="21">
        <v>0</v>
      </c>
      <c r="D37" s="46" t="s">
        <v>61</v>
      </c>
      <c r="E37" s="47" t="s">
        <v>68</v>
      </c>
      <c r="F37" s="51">
        <v>-27529700</v>
      </c>
      <c r="G37" s="52"/>
      <c r="H37" s="51">
        <v>-2388000</v>
      </c>
      <c r="I37" s="51">
        <v>-392000</v>
      </c>
      <c r="J37" s="51"/>
      <c r="K37" s="51"/>
      <c r="L37" s="50"/>
      <c r="M37" s="52"/>
      <c r="N37" s="52"/>
      <c r="O37" s="52"/>
      <c r="P37" s="51">
        <f t="shared" si="0"/>
        <v>0</v>
      </c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1">
        <f t="shared" si="4"/>
        <v>-30309700</v>
      </c>
    </row>
    <row r="38" spans="1:46" s="14" customFormat="1" ht="15.75">
      <c r="A38" s="5"/>
      <c r="B38" s="7"/>
      <c r="C38" s="7"/>
      <c r="D38" s="46" t="s">
        <v>62</v>
      </c>
      <c r="E38" s="47" t="s">
        <v>69</v>
      </c>
      <c r="F38" s="51">
        <v>-15862100</v>
      </c>
      <c r="G38" s="52"/>
      <c r="H38" s="51">
        <v>-953000</v>
      </c>
      <c r="I38" s="51">
        <v>-696000</v>
      </c>
      <c r="J38" s="51"/>
      <c r="K38" s="51"/>
      <c r="L38" s="50"/>
      <c r="M38" s="52"/>
      <c r="N38" s="52"/>
      <c r="O38" s="52"/>
      <c r="P38" s="51">
        <f t="shared" si="0"/>
        <v>0</v>
      </c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1">
        <f t="shared" si="4"/>
        <v>-17511100</v>
      </c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</row>
    <row r="39" spans="1:34" ht="15.75">
      <c r="A39" s="8"/>
      <c r="B39" s="15"/>
      <c r="C39" s="15"/>
      <c r="D39" s="46" t="s">
        <v>63</v>
      </c>
      <c r="E39" s="47" t="s">
        <v>70</v>
      </c>
      <c r="F39" s="51">
        <v>-7103600</v>
      </c>
      <c r="G39" s="52"/>
      <c r="H39" s="51">
        <v>-4733000</v>
      </c>
      <c r="I39" s="51">
        <v>-229000</v>
      </c>
      <c r="J39" s="51">
        <v>43929</v>
      </c>
      <c r="K39" s="51"/>
      <c r="L39" s="50"/>
      <c r="M39" s="52">
        <v>150.73</v>
      </c>
      <c r="N39" s="52"/>
      <c r="O39" s="52"/>
      <c r="P39" s="51">
        <f t="shared" si="0"/>
        <v>150.73</v>
      </c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1">
        <f t="shared" si="4"/>
        <v>-12021520.27</v>
      </c>
    </row>
    <row r="40" spans="1:46" s="16" customFormat="1" ht="17.25" customHeight="1">
      <c r="A40" s="17"/>
      <c r="B40" s="18"/>
      <c r="C40" s="18"/>
      <c r="D40" s="46" t="s">
        <v>71</v>
      </c>
      <c r="E40" s="47" t="s">
        <v>72</v>
      </c>
      <c r="F40" s="51">
        <v>-24740100</v>
      </c>
      <c r="G40" s="52"/>
      <c r="H40" s="51">
        <v>-14940000</v>
      </c>
      <c r="I40" s="51">
        <v>-340000</v>
      </c>
      <c r="J40" s="51">
        <v>109823</v>
      </c>
      <c r="K40" s="51"/>
      <c r="L40" s="50"/>
      <c r="M40" s="52"/>
      <c r="N40" s="52"/>
      <c r="O40" s="52">
        <v>1071300</v>
      </c>
      <c r="P40" s="51">
        <f t="shared" si="0"/>
        <v>1071300</v>
      </c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1">
        <f t="shared" si="4"/>
        <v>-38838977</v>
      </c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</row>
    <row r="41" spans="1:46" s="16" customFormat="1" ht="15.75">
      <c r="A41" s="17"/>
      <c r="B41" s="18"/>
      <c r="C41" s="18"/>
      <c r="D41" s="46" t="s">
        <v>73</v>
      </c>
      <c r="E41" s="47" t="s">
        <v>74</v>
      </c>
      <c r="F41" s="51">
        <v>-11343100</v>
      </c>
      <c r="G41" s="52">
        <v>-200000</v>
      </c>
      <c r="H41" s="51">
        <v>-5520000</v>
      </c>
      <c r="I41" s="51">
        <v>-125000</v>
      </c>
      <c r="J41" s="51">
        <v>43929</v>
      </c>
      <c r="K41" s="51"/>
      <c r="L41" s="50"/>
      <c r="M41" s="52"/>
      <c r="N41" s="52"/>
      <c r="O41" s="52">
        <v>2142700</v>
      </c>
      <c r="P41" s="51">
        <f t="shared" si="0"/>
        <v>2142700</v>
      </c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1">
        <f t="shared" si="4"/>
        <v>-15001471</v>
      </c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</row>
    <row r="42" spans="1:46" s="16" customFormat="1" ht="15.75">
      <c r="A42" s="17"/>
      <c r="B42" s="18"/>
      <c r="C42" s="18"/>
      <c r="D42" s="46" t="s">
        <v>75</v>
      </c>
      <c r="E42" s="47" t="s">
        <v>76</v>
      </c>
      <c r="F42" s="51">
        <v>-4604550</v>
      </c>
      <c r="G42" s="52">
        <v>-85000</v>
      </c>
      <c r="H42" s="51">
        <v>-3245000</v>
      </c>
      <c r="I42" s="51">
        <v>-223000</v>
      </c>
      <c r="J42" s="51">
        <v>21965</v>
      </c>
      <c r="K42" s="51"/>
      <c r="L42" s="50"/>
      <c r="M42" s="50"/>
      <c r="N42" s="52"/>
      <c r="O42" s="52"/>
      <c r="P42" s="51">
        <f t="shared" si="0"/>
        <v>0</v>
      </c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1">
        <f t="shared" si="4"/>
        <v>-8135585</v>
      </c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</row>
    <row r="43" spans="1:46" s="16" customFormat="1" ht="15.75">
      <c r="A43" s="17"/>
      <c r="B43" s="18"/>
      <c r="C43" s="18"/>
      <c r="D43" s="46" t="s">
        <v>77</v>
      </c>
      <c r="E43" s="47" t="s">
        <v>78</v>
      </c>
      <c r="F43" s="51">
        <v>-11012950</v>
      </c>
      <c r="G43" s="52">
        <v>-250000</v>
      </c>
      <c r="H43" s="51">
        <v>-5265000</v>
      </c>
      <c r="I43" s="51">
        <v>-362000</v>
      </c>
      <c r="J43" s="51"/>
      <c r="K43" s="51"/>
      <c r="L43" s="50"/>
      <c r="M43" s="50"/>
      <c r="N43" s="52"/>
      <c r="O43" s="52">
        <v>1071300</v>
      </c>
      <c r="P43" s="51">
        <f t="shared" si="0"/>
        <v>1071300</v>
      </c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1">
        <f t="shared" si="4"/>
        <v>-15818650</v>
      </c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</row>
    <row r="44" spans="1:34" ht="15.75">
      <c r="A44" s="8"/>
      <c r="B44" s="15"/>
      <c r="C44" s="15"/>
      <c r="D44" s="46" t="s">
        <v>79</v>
      </c>
      <c r="E44" s="47" t="s">
        <v>80</v>
      </c>
      <c r="F44" s="51">
        <v>-15994100</v>
      </c>
      <c r="G44" s="52"/>
      <c r="H44" s="51">
        <v>-209000</v>
      </c>
      <c r="I44" s="51">
        <v>-593000</v>
      </c>
      <c r="J44" s="51"/>
      <c r="K44" s="51"/>
      <c r="L44" s="50"/>
      <c r="M44" s="50"/>
      <c r="N44" s="52"/>
      <c r="O44" s="52"/>
      <c r="P44" s="51">
        <f t="shared" si="0"/>
        <v>0</v>
      </c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1">
        <f t="shared" si="4"/>
        <v>-16796100</v>
      </c>
    </row>
    <row r="45" spans="1:34" ht="15.75">
      <c r="A45" s="8"/>
      <c r="B45" s="15"/>
      <c r="C45" s="15"/>
      <c r="D45" s="46" t="s">
        <v>81</v>
      </c>
      <c r="E45" s="47" t="s">
        <v>82</v>
      </c>
      <c r="F45" s="51">
        <v>-11606320</v>
      </c>
      <c r="G45" s="52"/>
      <c r="H45" s="51">
        <v>-7573000</v>
      </c>
      <c r="I45" s="51">
        <v>-521000</v>
      </c>
      <c r="J45" s="51">
        <v>21965</v>
      </c>
      <c r="K45" s="51"/>
      <c r="L45" s="50"/>
      <c r="M45" s="50"/>
      <c r="N45" s="52"/>
      <c r="O45" s="52">
        <v>1071300</v>
      </c>
      <c r="P45" s="51">
        <f t="shared" si="0"/>
        <v>1071300</v>
      </c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1">
        <f t="shared" si="4"/>
        <v>-18607055</v>
      </c>
    </row>
    <row r="46" spans="1:34" ht="15.75">
      <c r="A46" s="8"/>
      <c r="B46" s="15"/>
      <c r="C46" s="15"/>
      <c r="D46" s="46" t="s">
        <v>83</v>
      </c>
      <c r="E46" s="47" t="s">
        <v>84</v>
      </c>
      <c r="F46" s="51">
        <v>-5787170</v>
      </c>
      <c r="G46" s="52"/>
      <c r="H46" s="51">
        <v>-763000</v>
      </c>
      <c r="I46" s="51">
        <v>-557000</v>
      </c>
      <c r="J46" s="51"/>
      <c r="K46" s="51"/>
      <c r="L46" s="50"/>
      <c r="M46" s="50"/>
      <c r="N46" s="52"/>
      <c r="O46" s="52"/>
      <c r="P46" s="51">
        <f t="shared" si="0"/>
        <v>0</v>
      </c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1">
        <f t="shared" si="4"/>
        <v>-7107170</v>
      </c>
    </row>
    <row r="47" spans="1:34" ht="15.75">
      <c r="A47" s="8"/>
      <c r="B47" s="15"/>
      <c r="C47" s="15"/>
      <c r="D47" s="46" t="s">
        <v>85</v>
      </c>
      <c r="E47" s="47" t="s">
        <v>86</v>
      </c>
      <c r="F47" s="51">
        <v>-4248100</v>
      </c>
      <c r="G47" s="52"/>
      <c r="H47" s="51">
        <v>-3154000</v>
      </c>
      <c r="I47" s="51">
        <v>-194000</v>
      </c>
      <c r="J47" s="51"/>
      <c r="K47" s="51"/>
      <c r="L47" s="50"/>
      <c r="M47" s="50"/>
      <c r="N47" s="52"/>
      <c r="O47" s="52">
        <v>1071300</v>
      </c>
      <c r="P47" s="51">
        <f t="shared" si="0"/>
        <v>1071300</v>
      </c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1">
        <f t="shared" si="4"/>
        <v>-6524800</v>
      </c>
    </row>
    <row r="48" spans="1:34" ht="15.75">
      <c r="A48" s="8"/>
      <c r="B48" s="15"/>
      <c r="C48" s="15"/>
      <c r="D48" s="46" t="s">
        <v>87</v>
      </c>
      <c r="E48" s="47" t="s">
        <v>88</v>
      </c>
      <c r="F48" s="51">
        <v>-12230000</v>
      </c>
      <c r="G48" s="52"/>
      <c r="H48" s="51">
        <v>-7801000</v>
      </c>
      <c r="I48" s="51">
        <v>-177000</v>
      </c>
      <c r="J48" s="51"/>
      <c r="K48" s="51"/>
      <c r="L48" s="52">
        <v>2853220</v>
      </c>
      <c r="M48" s="50"/>
      <c r="N48" s="52"/>
      <c r="O48" s="52">
        <v>2142700</v>
      </c>
      <c r="P48" s="51">
        <f t="shared" si="0"/>
        <v>4995920</v>
      </c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1">
        <f t="shared" si="4"/>
        <v>-15212080</v>
      </c>
    </row>
    <row r="49" spans="1:34" ht="15.75">
      <c r="A49" s="8"/>
      <c r="B49" s="15"/>
      <c r="C49" s="15"/>
      <c r="D49" s="46" t="s">
        <v>97</v>
      </c>
      <c r="E49" s="47" t="s">
        <v>92</v>
      </c>
      <c r="F49" s="51">
        <v>-48990300</v>
      </c>
      <c r="G49" s="52">
        <v>-100000</v>
      </c>
      <c r="H49" s="51">
        <v>-2730000</v>
      </c>
      <c r="I49" s="51">
        <v>-132000</v>
      </c>
      <c r="J49" s="51">
        <v>21965</v>
      </c>
      <c r="K49" s="51"/>
      <c r="L49" s="50"/>
      <c r="M49" s="50"/>
      <c r="N49" s="52"/>
      <c r="O49" s="50"/>
      <c r="P49" s="51">
        <f t="shared" si="0"/>
        <v>0</v>
      </c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1">
        <f t="shared" si="4"/>
        <v>-51930335</v>
      </c>
    </row>
    <row r="50" spans="1:34" ht="15.75">
      <c r="A50" s="8"/>
      <c r="B50" s="15"/>
      <c r="C50" s="15"/>
      <c r="D50" s="46" t="s">
        <v>98</v>
      </c>
      <c r="E50" s="47" t="s">
        <v>93</v>
      </c>
      <c r="F50" s="51">
        <v>-15015750</v>
      </c>
      <c r="G50" s="52"/>
      <c r="H50" s="51">
        <v>-11351000</v>
      </c>
      <c r="I50" s="51">
        <v>-252000</v>
      </c>
      <c r="J50" s="51"/>
      <c r="K50" s="51"/>
      <c r="L50" s="50"/>
      <c r="M50" s="50"/>
      <c r="N50" s="52"/>
      <c r="O50" s="50"/>
      <c r="P50" s="51">
        <f t="shared" si="0"/>
        <v>0</v>
      </c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1">
        <f t="shared" si="4"/>
        <v>-26618750</v>
      </c>
    </row>
    <row r="51" spans="1:34" ht="15.75">
      <c r="A51" s="8"/>
      <c r="B51" s="15"/>
      <c r="C51" s="15"/>
      <c r="D51" s="46" t="s">
        <v>96</v>
      </c>
      <c r="E51" s="47" t="s">
        <v>90</v>
      </c>
      <c r="F51" s="51">
        <v>-2386800</v>
      </c>
      <c r="G51" s="52"/>
      <c r="H51" s="51">
        <v>-5330000</v>
      </c>
      <c r="I51" s="51">
        <v>-328000</v>
      </c>
      <c r="J51" s="51"/>
      <c r="K51" s="51"/>
      <c r="L51" s="50"/>
      <c r="M51" s="50"/>
      <c r="N51" s="52"/>
      <c r="O51" s="50"/>
      <c r="P51" s="51">
        <f t="shared" si="0"/>
        <v>0</v>
      </c>
      <c r="Q51" s="50"/>
      <c r="R51" s="50"/>
      <c r="S51" s="50"/>
      <c r="T51" s="50"/>
      <c r="U51" s="50"/>
      <c r="V51" s="50"/>
      <c r="W51" s="50"/>
      <c r="X51" s="50"/>
      <c r="Y51" s="50"/>
      <c r="Z51" s="52">
        <v>900000</v>
      </c>
      <c r="AA51" s="50"/>
      <c r="AB51" s="50"/>
      <c r="AC51" s="50"/>
      <c r="AD51" s="50"/>
      <c r="AE51" s="50"/>
      <c r="AF51" s="50"/>
      <c r="AG51" s="50"/>
      <c r="AH51" s="51">
        <f t="shared" si="4"/>
        <v>-7144800</v>
      </c>
    </row>
    <row r="52" spans="1:34" ht="15.75">
      <c r="A52" s="8"/>
      <c r="B52" s="15"/>
      <c r="C52" s="15"/>
      <c r="D52" s="46" t="s">
        <v>99</v>
      </c>
      <c r="E52" s="47" t="s">
        <v>91</v>
      </c>
      <c r="F52" s="51">
        <v>-7348550</v>
      </c>
      <c r="G52" s="52">
        <v>-165000</v>
      </c>
      <c r="H52" s="51">
        <v>-2488000</v>
      </c>
      <c r="I52" s="51">
        <v>-120000</v>
      </c>
      <c r="J52" s="51">
        <v>21965</v>
      </c>
      <c r="K52" s="51"/>
      <c r="L52" s="50"/>
      <c r="M52" s="50"/>
      <c r="N52" s="52"/>
      <c r="O52" s="50"/>
      <c r="P52" s="51">
        <f t="shared" si="0"/>
        <v>0</v>
      </c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1">
        <f t="shared" si="4"/>
        <v>-10099585</v>
      </c>
    </row>
    <row r="53" spans="1:34" ht="15" customHeight="1">
      <c r="A53" s="8"/>
      <c r="B53" s="15"/>
      <c r="C53" s="15"/>
      <c r="D53" s="46"/>
      <c r="E53" s="34" t="s">
        <v>64</v>
      </c>
      <c r="F53" s="50">
        <f aca="true" t="shared" si="5" ref="F53:AF53">SUM(F35:F52)</f>
        <v>-239864470</v>
      </c>
      <c r="G53" s="50">
        <f>SUM(G35:G52)</f>
        <v>-1200000</v>
      </c>
      <c r="H53" s="50">
        <f t="shared" si="5"/>
        <v>-83888000</v>
      </c>
      <c r="I53" s="50">
        <f>SUM(I35:I52)</f>
        <v>-5451000</v>
      </c>
      <c r="J53" s="50">
        <f>SUM(J35:J52)</f>
        <v>373400</v>
      </c>
      <c r="K53" s="50">
        <f t="shared" si="5"/>
        <v>0</v>
      </c>
      <c r="L53" s="50">
        <f t="shared" si="5"/>
        <v>2853220</v>
      </c>
      <c r="M53" s="50">
        <f t="shared" si="5"/>
        <v>14813.79</v>
      </c>
      <c r="N53" s="50">
        <f t="shared" si="5"/>
        <v>0</v>
      </c>
      <c r="O53" s="50">
        <f t="shared" si="5"/>
        <v>10713200</v>
      </c>
      <c r="P53" s="50">
        <f t="shared" si="5"/>
        <v>13581233.79</v>
      </c>
      <c r="Q53" s="50">
        <f t="shared" si="5"/>
        <v>0</v>
      </c>
      <c r="R53" s="50">
        <f t="shared" si="5"/>
        <v>0</v>
      </c>
      <c r="S53" s="50">
        <f t="shared" si="5"/>
        <v>0</v>
      </c>
      <c r="T53" s="50">
        <f t="shared" si="5"/>
        <v>0</v>
      </c>
      <c r="U53" s="50">
        <f t="shared" si="5"/>
        <v>0</v>
      </c>
      <c r="V53" s="50">
        <f t="shared" si="5"/>
        <v>0</v>
      </c>
      <c r="W53" s="50">
        <f t="shared" si="5"/>
        <v>0</v>
      </c>
      <c r="X53" s="50">
        <f t="shared" si="5"/>
        <v>0</v>
      </c>
      <c r="Y53" s="50">
        <f t="shared" si="5"/>
        <v>0</v>
      </c>
      <c r="Z53" s="50">
        <f t="shared" si="5"/>
        <v>900000</v>
      </c>
      <c r="AA53" s="50">
        <f t="shared" si="5"/>
        <v>0</v>
      </c>
      <c r="AB53" s="50">
        <f t="shared" si="5"/>
        <v>0</v>
      </c>
      <c r="AC53" s="50">
        <f t="shared" si="5"/>
        <v>0</v>
      </c>
      <c r="AD53" s="50">
        <f t="shared" si="5"/>
        <v>0</v>
      </c>
      <c r="AE53" s="50">
        <f t="shared" si="5"/>
        <v>0</v>
      </c>
      <c r="AF53" s="50">
        <f t="shared" si="5"/>
        <v>0</v>
      </c>
      <c r="AG53" s="50"/>
      <c r="AH53" s="50">
        <f>SUM(AH35:AH52)</f>
        <v>-315548836.21000004</v>
      </c>
    </row>
    <row r="54" spans="1:34" ht="28.5">
      <c r="A54" s="8"/>
      <c r="B54" s="15"/>
      <c r="C54" s="15"/>
      <c r="D54" s="46"/>
      <c r="E54" s="34" t="s">
        <v>65</v>
      </c>
      <c r="F54" s="50">
        <f aca="true" t="shared" si="6" ref="F54:AG54">F53+F34+F17</f>
        <v>0</v>
      </c>
      <c r="G54" s="50">
        <f>G53+G34+G17</f>
        <v>0</v>
      </c>
      <c r="H54" s="50">
        <f t="shared" si="6"/>
        <v>0</v>
      </c>
      <c r="I54" s="50">
        <f>I53+I34+I17</f>
        <v>0</v>
      </c>
      <c r="J54" s="50">
        <f>J53+J34+J17</f>
        <v>5469200</v>
      </c>
      <c r="K54" s="50">
        <f t="shared" si="6"/>
        <v>461700</v>
      </c>
      <c r="L54" s="50">
        <f t="shared" si="6"/>
        <v>2853220</v>
      </c>
      <c r="M54" s="50">
        <f t="shared" si="6"/>
        <v>14813.79</v>
      </c>
      <c r="N54" s="50">
        <f t="shared" si="6"/>
        <v>12576400</v>
      </c>
      <c r="O54" s="50">
        <f t="shared" si="6"/>
        <v>19284000</v>
      </c>
      <c r="P54" s="50">
        <f t="shared" si="6"/>
        <v>34728433.79</v>
      </c>
      <c r="Q54" s="50">
        <f t="shared" si="6"/>
        <v>150000</v>
      </c>
      <c r="R54" s="50">
        <f t="shared" si="6"/>
        <v>1000000</v>
      </c>
      <c r="S54" s="50">
        <f t="shared" si="6"/>
        <v>783765</v>
      </c>
      <c r="T54" s="50">
        <f t="shared" si="6"/>
        <v>1500000</v>
      </c>
      <c r="U54" s="50">
        <f t="shared" si="6"/>
        <v>2000000</v>
      </c>
      <c r="V54" s="50">
        <f t="shared" si="6"/>
        <v>1000000</v>
      </c>
      <c r="W54" s="50">
        <f t="shared" si="6"/>
        <v>1000000</v>
      </c>
      <c r="X54" s="50">
        <f t="shared" si="6"/>
        <v>1000000</v>
      </c>
      <c r="Y54" s="50">
        <f t="shared" si="6"/>
        <v>900000</v>
      </c>
      <c r="Z54" s="50">
        <f t="shared" si="6"/>
        <v>0</v>
      </c>
      <c r="AA54" s="50">
        <f t="shared" si="6"/>
        <v>571040</v>
      </c>
      <c r="AB54" s="50">
        <f t="shared" si="6"/>
        <v>1027039</v>
      </c>
      <c r="AC54" s="50">
        <f t="shared" si="6"/>
        <v>1039593</v>
      </c>
      <c r="AD54" s="50">
        <f t="shared" si="6"/>
        <v>500000</v>
      </c>
      <c r="AE54" s="50">
        <f t="shared" si="6"/>
        <v>1500000</v>
      </c>
      <c r="AF54" s="50">
        <f t="shared" si="6"/>
        <v>997600</v>
      </c>
      <c r="AG54" s="50">
        <f t="shared" si="6"/>
        <v>0</v>
      </c>
      <c r="AH54" s="50">
        <f>AH53+AH34+AH17</f>
        <v>55628370.78999996</v>
      </c>
    </row>
    <row r="55" spans="1:34" ht="15.75">
      <c r="A55" s="8"/>
      <c r="B55" s="15"/>
      <c r="C55" s="15"/>
      <c r="D55" s="38">
        <v>17100000000</v>
      </c>
      <c r="E55" s="35" t="s">
        <v>32</v>
      </c>
      <c r="F55" s="50"/>
      <c r="G55" s="52"/>
      <c r="H55" s="50"/>
      <c r="I55" s="50"/>
      <c r="J55" s="52">
        <v>-5469200</v>
      </c>
      <c r="K55" s="50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>
        <v>7676000</v>
      </c>
      <c r="AH55" s="51">
        <f>SUM(F55:AG55)-P55</f>
        <v>2206800</v>
      </c>
    </row>
    <row r="56" spans="1:34" ht="18.75">
      <c r="A56" s="8"/>
      <c r="B56" s="15"/>
      <c r="C56" s="15"/>
      <c r="D56" s="22"/>
      <c r="E56" s="29" t="s">
        <v>33</v>
      </c>
      <c r="F56" s="50">
        <f aca="true" t="shared" si="7" ref="F56:AG56">F54+F55</f>
        <v>0</v>
      </c>
      <c r="G56" s="50">
        <f>G54+G55</f>
        <v>0</v>
      </c>
      <c r="H56" s="50">
        <f t="shared" si="7"/>
        <v>0</v>
      </c>
      <c r="I56" s="50">
        <f>I54+I55</f>
        <v>0</v>
      </c>
      <c r="J56" s="50">
        <f>J54+J55</f>
        <v>0</v>
      </c>
      <c r="K56" s="50">
        <f t="shared" si="7"/>
        <v>461700</v>
      </c>
      <c r="L56" s="50">
        <f t="shared" si="7"/>
        <v>2853220</v>
      </c>
      <c r="M56" s="50">
        <f t="shared" si="7"/>
        <v>14813.79</v>
      </c>
      <c r="N56" s="50">
        <f t="shared" si="7"/>
        <v>12576400</v>
      </c>
      <c r="O56" s="50">
        <f t="shared" si="7"/>
        <v>19284000</v>
      </c>
      <c r="P56" s="50">
        <f t="shared" si="7"/>
        <v>34728433.79</v>
      </c>
      <c r="Q56" s="50">
        <f t="shared" si="7"/>
        <v>150000</v>
      </c>
      <c r="R56" s="50">
        <f t="shared" si="7"/>
        <v>1000000</v>
      </c>
      <c r="S56" s="50">
        <f t="shared" si="7"/>
        <v>783765</v>
      </c>
      <c r="T56" s="50">
        <f t="shared" si="7"/>
        <v>1500000</v>
      </c>
      <c r="U56" s="50">
        <f t="shared" si="7"/>
        <v>2000000</v>
      </c>
      <c r="V56" s="50">
        <f t="shared" si="7"/>
        <v>1000000</v>
      </c>
      <c r="W56" s="50">
        <f t="shared" si="7"/>
        <v>1000000</v>
      </c>
      <c r="X56" s="50">
        <f t="shared" si="7"/>
        <v>1000000</v>
      </c>
      <c r="Y56" s="50">
        <f t="shared" si="7"/>
        <v>900000</v>
      </c>
      <c r="Z56" s="50">
        <f t="shared" si="7"/>
        <v>0</v>
      </c>
      <c r="AA56" s="50">
        <f t="shared" si="7"/>
        <v>571040</v>
      </c>
      <c r="AB56" s="50">
        <f t="shared" si="7"/>
        <v>1027039</v>
      </c>
      <c r="AC56" s="50">
        <f t="shared" si="7"/>
        <v>1039593</v>
      </c>
      <c r="AD56" s="50">
        <f t="shared" si="7"/>
        <v>500000</v>
      </c>
      <c r="AE56" s="50">
        <f t="shared" si="7"/>
        <v>1500000</v>
      </c>
      <c r="AF56" s="50">
        <f t="shared" si="7"/>
        <v>997600</v>
      </c>
      <c r="AG56" s="50">
        <f t="shared" si="7"/>
        <v>7676000</v>
      </c>
      <c r="AH56" s="50">
        <f>AH54+AH55</f>
        <v>57835170.78999996</v>
      </c>
    </row>
    <row r="57" spans="1:37" ht="17.25" customHeight="1">
      <c r="A57" s="8"/>
      <c r="B57" s="15"/>
      <c r="C57" s="15"/>
      <c r="L57" s="70"/>
      <c r="M57" s="70"/>
      <c r="N57" s="70"/>
      <c r="O57" s="70"/>
      <c r="P57" s="70"/>
      <c r="AD57" s="57" t="s">
        <v>89</v>
      </c>
      <c r="AE57" s="57"/>
      <c r="AF57" s="66" t="s">
        <v>58</v>
      </c>
      <c r="AG57" s="66"/>
      <c r="AH57" s="66"/>
      <c r="AI57" s="62"/>
      <c r="AJ57" s="62"/>
      <c r="AK57" s="48"/>
    </row>
    <row r="58" spans="1:3" ht="12.75">
      <c r="A58" s="8"/>
      <c r="B58" s="15"/>
      <c r="C58" s="15"/>
    </row>
    <row r="59" spans="1:17" ht="12.75">
      <c r="A59" s="8"/>
      <c r="B59" s="15"/>
      <c r="C59" s="15"/>
      <c r="K59" s="56"/>
      <c r="Q59" s="53"/>
    </row>
    <row r="60" spans="1:3" ht="12.75">
      <c r="A60" s="8"/>
      <c r="B60" s="15"/>
      <c r="C60" s="15"/>
    </row>
    <row r="61" spans="1:3" ht="12.75">
      <c r="A61" s="8"/>
      <c r="B61" s="15"/>
      <c r="C61" s="15"/>
    </row>
    <row r="62" spans="1:3" ht="12.75">
      <c r="A62" s="8"/>
      <c r="B62" s="15"/>
      <c r="C62" s="15"/>
    </row>
    <row r="63" spans="1:3" ht="12.75">
      <c r="A63" s="8"/>
      <c r="B63" s="15"/>
      <c r="C63" s="15"/>
    </row>
    <row r="64" spans="1:3" ht="12.75">
      <c r="A64" s="8"/>
      <c r="B64" s="15"/>
      <c r="C64" s="15"/>
    </row>
    <row r="65" spans="1:3" ht="12.75">
      <c r="A65" s="8"/>
      <c r="B65" s="15"/>
      <c r="C65" s="15"/>
    </row>
    <row r="66" spans="1:3" ht="12.75">
      <c r="A66" s="8"/>
      <c r="B66" s="15"/>
      <c r="C66" s="15"/>
    </row>
    <row r="67" spans="1:3" ht="12.75">
      <c r="A67" s="8"/>
      <c r="B67" s="15"/>
      <c r="C67" s="15"/>
    </row>
    <row r="68" spans="1:3" ht="12.75">
      <c r="A68" s="8"/>
      <c r="B68" s="15"/>
      <c r="C68" s="15"/>
    </row>
    <row r="69" spans="1:3" ht="12.75">
      <c r="A69" s="8"/>
      <c r="B69" s="15"/>
      <c r="C69" s="15"/>
    </row>
    <row r="70" spans="1:3" ht="12.75">
      <c r="A70" s="8"/>
      <c r="B70" s="15"/>
      <c r="C70" s="15"/>
    </row>
    <row r="71" spans="1:3" ht="12.75">
      <c r="A71" s="8"/>
      <c r="B71" s="15"/>
      <c r="C71" s="15"/>
    </row>
    <row r="72" spans="1:3" ht="12.75">
      <c r="A72" s="8"/>
      <c r="B72" s="15"/>
      <c r="C72" s="15"/>
    </row>
    <row r="73" ht="44.25" customHeight="1">
      <c r="A73" s="8"/>
    </row>
    <row r="74" ht="12.75">
      <c r="A74" s="8"/>
    </row>
    <row r="75" ht="12.75">
      <c r="A75" s="8"/>
    </row>
    <row r="76" ht="16.5" thickBot="1">
      <c r="C76" s="19"/>
    </row>
    <row r="86" ht="45.75" customHeight="1"/>
  </sheetData>
  <sheetProtection/>
  <mergeCells count="48">
    <mergeCell ref="I4:K4"/>
    <mergeCell ref="AC10:AC11"/>
    <mergeCell ref="AD7:AG7"/>
    <mergeCell ref="AD8:AG8"/>
    <mergeCell ref="AD9:AG9"/>
    <mergeCell ref="AG10:AG11"/>
    <mergeCell ref="X10:X11"/>
    <mergeCell ref="Y10:Y11"/>
    <mergeCell ref="Z10:Z11"/>
    <mergeCell ref="F5:K5"/>
    <mergeCell ref="L57:P57"/>
    <mergeCell ref="E7:E11"/>
    <mergeCell ref="D7:D11"/>
    <mergeCell ref="H9:H11"/>
    <mergeCell ref="K9:K11"/>
    <mergeCell ref="Q10:Q11"/>
    <mergeCell ref="L10:O10"/>
    <mergeCell ref="L7:P7"/>
    <mergeCell ref="L8:P8"/>
    <mergeCell ref="G9:G11"/>
    <mergeCell ref="F9:F11"/>
    <mergeCell ref="F7:K7"/>
    <mergeCell ref="F8:K8"/>
    <mergeCell ref="L9:P9"/>
    <mergeCell ref="P10:P11"/>
    <mergeCell ref="W10:W11"/>
    <mergeCell ref="I9:I11"/>
    <mergeCell ref="R10:R11"/>
    <mergeCell ref="J9:J11"/>
    <mergeCell ref="AI57:AJ57"/>
    <mergeCell ref="AH7:AH11"/>
    <mergeCell ref="AF10:AF11"/>
    <mergeCell ref="X7:AC7"/>
    <mergeCell ref="X8:AC8"/>
    <mergeCell ref="AA10:AA11"/>
    <mergeCell ref="AB10:AB11"/>
    <mergeCell ref="AF57:AH57"/>
    <mergeCell ref="AD10:AD11"/>
    <mergeCell ref="AE10:AE11"/>
    <mergeCell ref="AD57:AE57"/>
    <mergeCell ref="Q7:W7"/>
    <mergeCell ref="Q8:W8"/>
    <mergeCell ref="Q9:W9"/>
    <mergeCell ref="S10:S11"/>
    <mergeCell ref="T10:T11"/>
    <mergeCell ref="V10:V11"/>
    <mergeCell ref="U10:U11"/>
    <mergeCell ref="X9:AC9"/>
  </mergeCells>
  <printOptions horizontalCentered="1"/>
  <pageMargins left="0.1968503937007874" right="0" top="0.2362204724409449" bottom="0.15748031496062992" header="0.2362204724409449" footer="0.1968503937007874"/>
  <pageSetup fitToHeight="0" horizontalDpi="600" verticalDpi="600" orientation="landscape" paperSize="9" scale="5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Піддубна Наталія Іванівна</cp:lastModifiedBy>
  <cp:lastPrinted>2017-02-14T13:38:29Z</cp:lastPrinted>
  <dcterms:created xsi:type="dcterms:W3CDTF">2014-01-17T10:52:16Z</dcterms:created>
  <dcterms:modified xsi:type="dcterms:W3CDTF">2017-03-22T12:11:30Z</dcterms:modified>
  <cp:category/>
  <cp:version/>
  <cp:contentType/>
  <cp:contentStatus/>
</cp:coreProperties>
</file>